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16" windowHeight="11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Лист1!$A$3:$H$91</definedName>
  </definedNames>
  <calcPr calcId="144525"/>
</workbook>
</file>

<file path=xl/calcChain.xml><?xml version="1.0" encoding="utf-8"?>
<calcChain xmlns="http://schemas.openxmlformats.org/spreadsheetml/2006/main">
  <c r="D12" i="1" l="1"/>
  <c r="E12" i="1" s="1"/>
  <c r="F12" i="1" s="1"/>
  <c r="G12" i="1" s="1"/>
  <c r="H12" i="1" s="1"/>
  <c r="D25" i="1"/>
  <c r="C25" i="1" s="1"/>
  <c r="F25" i="1"/>
  <c r="G25" i="1" s="1"/>
  <c r="H25" i="1" s="1"/>
  <c r="D79" i="1"/>
  <c r="E79" i="1"/>
  <c r="F79" i="1" s="1"/>
  <c r="G79" i="1" s="1"/>
  <c r="H79" i="1" s="1"/>
  <c r="D20" i="1"/>
  <c r="C20" i="1" s="1"/>
  <c r="F20" i="1"/>
  <c r="G20" i="1" s="1"/>
  <c r="H20" i="1" s="1"/>
  <c r="D42" i="1"/>
  <c r="C42" i="1" s="1"/>
  <c r="F42" i="1"/>
  <c r="G42" i="1" s="1"/>
  <c r="H42" i="1" s="1"/>
  <c r="C41" i="1"/>
  <c r="F41" i="1"/>
  <c r="G41" i="1" s="1"/>
  <c r="H41" i="1" s="1"/>
  <c r="K6" i="1" l="1"/>
  <c r="K5" i="1"/>
  <c r="K9" i="1" l="1"/>
  <c r="K8" i="1"/>
  <c r="K77" i="1" l="1"/>
  <c r="K76" i="1"/>
  <c r="K75" i="1"/>
  <c r="K74" i="1"/>
  <c r="K73" i="1"/>
  <c r="K72" i="1"/>
  <c r="K71" i="1"/>
  <c r="K70" i="1"/>
  <c r="K69" i="1"/>
  <c r="K68" i="1"/>
  <c r="K67" i="1"/>
  <c r="K66" i="1"/>
  <c r="K31" i="1"/>
  <c r="K17" i="1" l="1"/>
  <c r="K20" i="1" l="1"/>
  <c r="K19" i="1"/>
  <c r="K33" i="1" l="1"/>
  <c r="K91" i="1"/>
  <c r="K90" i="1"/>
  <c r="K89" i="1"/>
  <c r="K32" i="1"/>
  <c r="K12" i="1"/>
  <c r="K79" i="1"/>
  <c r="K87" i="1"/>
  <c r="K21" i="1"/>
  <c r="K16" i="1"/>
  <c r="K22" i="1"/>
  <c r="K25" i="1"/>
  <c r="K34" i="1"/>
  <c r="K35" i="1"/>
  <c r="K36" i="1"/>
  <c r="K37" i="1"/>
  <c r="K38" i="1"/>
  <c r="K39" i="1"/>
  <c r="K10" i="1" l="1"/>
  <c r="K11" i="1"/>
  <c r="K13" i="1"/>
  <c r="K14" i="1"/>
  <c r="K15" i="1"/>
  <c r="K23" i="1"/>
  <c r="K24" i="1"/>
  <c r="K26" i="1"/>
  <c r="K27" i="1"/>
  <c r="K29" i="1"/>
  <c r="K3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80" i="1"/>
  <c r="K81" i="1"/>
  <c r="K82" i="1"/>
  <c r="K83" i="1"/>
  <c r="K84" i="1"/>
  <c r="K85" i="1"/>
  <c r="K86" i="1"/>
</calcChain>
</file>

<file path=xl/comments1.xml><?xml version="1.0" encoding="utf-8"?>
<comments xmlns="http://schemas.openxmlformats.org/spreadsheetml/2006/main">
  <authors>
    <author>RePack by Diakov</author>
  </authors>
  <commentLis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средняя из бетты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средняя между соседними, потому что по расчетным из бетты мы не попадаем
в логическую линейку
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осталось 4 кг в фасовке по кг</t>
        </r>
      </text>
    </comment>
  </commentList>
</comments>
</file>

<file path=xl/sharedStrings.xml><?xml version="1.0" encoding="utf-8"?>
<sst xmlns="http://schemas.openxmlformats.org/spreadsheetml/2006/main" count="138" uniqueCount="118">
  <si>
    <t>Весовой прайс-лист Royal Forest</t>
  </si>
  <si>
    <t>Наименование</t>
  </si>
  <si>
    <t xml:space="preserve">Вес мешка (кг) </t>
  </si>
  <si>
    <t>от 101            до 500 кг</t>
  </si>
  <si>
    <t>от 501             до 1000 кг</t>
  </si>
  <si>
    <t>от 1001         до 2000 кг</t>
  </si>
  <si>
    <t>Заказать,                кг</t>
  </si>
  <si>
    <t>Зерно.</t>
  </si>
  <si>
    <t>Какао продукция.</t>
  </si>
  <si>
    <t>Продукция из плодов рожкового дерева.</t>
  </si>
  <si>
    <t>Камедь. Кокосовая продукция. Масла.</t>
  </si>
  <si>
    <t>Мука. Орехи. Семена.</t>
  </si>
  <si>
    <t>Суперфуды.</t>
  </si>
  <si>
    <t>Асаи ягоды молотая (ОПТ)</t>
  </si>
  <si>
    <t>Гриб рейши молотый (ОПТ)</t>
  </si>
  <si>
    <t>Гуарана молотая (ОПТ)</t>
  </si>
  <si>
    <t xml:space="preserve">Сиропы. </t>
  </si>
  <si>
    <t xml:space="preserve">Итоговая цена, руб. </t>
  </si>
  <si>
    <t xml:space="preserve">Бобы "МАШ" (ОПТ) </t>
  </si>
  <si>
    <t xml:space="preserve">Семена для проращивания Нут (ОПТ) </t>
  </si>
  <si>
    <t xml:space="preserve">Какао бобы Кот-Д Ивуар (ОПТ) </t>
  </si>
  <si>
    <t xml:space="preserve">Какао бобы Колумбия (ОПТ) </t>
  </si>
  <si>
    <t xml:space="preserve">Какао-масло Колумбия (ОПТ) </t>
  </si>
  <si>
    <t>Какао-порошок натуральный 12% Колумбия (ОПТ)</t>
  </si>
  <si>
    <t xml:space="preserve">Какао-порошок натуральный Мангуст Россия (ОПТ) </t>
  </si>
  <si>
    <t xml:space="preserve">Какао-крупка Кот-Д Ивуар (ОПТ) </t>
  </si>
  <si>
    <t>Измельченные плоды рожкового дерева KLB +8 мм (ОПТ)</t>
  </si>
  <si>
    <t xml:space="preserve">Порошок из плодов рожкового дерева CARUMA 30 (слабая обжарка) Алжир (ОПТ) </t>
  </si>
  <si>
    <t xml:space="preserve">Порошок из плодов рожкового дерева CARUMA 45 (средняя обжарка) Алжир (ОПТ) </t>
  </si>
  <si>
    <t xml:space="preserve">Порошок из плодов рожкового дерева CAROCHOC 6 (сильная обжарка) Испания (ОПТ) </t>
  </si>
  <si>
    <t xml:space="preserve">Камедь рожкового дерева Е-410 (ОПТ) </t>
  </si>
  <si>
    <t xml:space="preserve">Кокосовая стружка (ОПТ) </t>
  </si>
  <si>
    <t xml:space="preserve">Кокосовый сахар (ОПТ) </t>
  </si>
  <si>
    <t xml:space="preserve">Кокосовое масло Органик экстра вирджин (ОПТ) </t>
  </si>
  <si>
    <t xml:space="preserve">Масло ШИ нерафинированное (ОПТ) </t>
  </si>
  <si>
    <t>Конопляная мука (Хемп) (ОПТ)</t>
  </si>
  <si>
    <t xml:space="preserve">Мука амарантовая Первого сорта (ОПТ) </t>
  </si>
  <si>
    <t xml:space="preserve">Кокосовая мука (ОПТ) </t>
  </si>
  <si>
    <t xml:space="preserve">Миндальная бланшированная мука (ОПТ) </t>
  </si>
  <si>
    <t xml:space="preserve">Арахис сырой 40/50 (ОПТ) </t>
  </si>
  <si>
    <t>Пекан сушеный (ОПТ)</t>
  </si>
  <si>
    <t xml:space="preserve">Амарант семена (ОПТ) </t>
  </si>
  <si>
    <t xml:space="preserve">Киноа белые семена (ОПТ) </t>
  </si>
  <si>
    <t xml:space="preserve">Кунжут (ОПТ) </t>
  </si>
  <si>
    <t xml:space="preserve">Семена льна (ОПТ) </t>
  </si>
  <si>
    <t xml:space="preserve">Семена Нигеллы (Чёрный Тмин) (ОПТ) </t>
  </si>
  <si>
    <t>Семена подсолнечника (ОПТ)</t>
  </si>
  <si>
    <t xml:space="preserve">Семена конопли (ОПТ) </t>
  </si>
  <si>
    <t>Семена Чиа (ОПТ)</t>
  </si>
  <si>
    <t xml:space="preserve">Тыквенные семечки сушеные (ОПТ) </t>
  </si>
  <si>
    <t xml:space="preserve">Каму-каму ягода молотая (ОПТ) </t>
  </si>
  <si>
    <t xml:space="preserve">Лукума плоды молотая (ОПТ) </t>
  </si>
  <si>
    <t>Спирулина порошок (ОПТ)</t>
  </si>
  <si>
    <t xml:space="preserve">Хлорелла молотая (ОПТ) </t>
  </si>
  <si>
    <t xml:space="preserve">Виноградный пекмез (ОПТ) </t>
  </si>
  <si>
    <t xml:space="preserve">Гранатовый соус (ОПТ) </t>
  </si>
  <si>
    <t xml:space="preserve">Кленовый сироп (ОПТ) </t>
  </si>
  <si>
    <t xml:space="preserve">Можжевеловый пекмез (ОПТ) </t>
  </si>
  <si>
    <t xml:space="preserve">Нектар Якона (ОПТ) </t>
  </si>
  <si>
    <t xml:space="preserve">Пекмез рожкового дерева (ОПТ) </t>
  </si>
  <si>
    <t xml:space="preserve">Финиковый пекмез (ОПТ) </t>
  </si>
  <si>
    <t xml:space="preserve">Пекмез из ягод шелковицы (ОПТ) </t>
  </si>
  <si>
    <t xml:space="preserve">Сироп топинамбура (ОПТ) </t>
  </si>
  <si>
    <t xml:space="preserve">Кокосовый урбеч (ОПТ) </t>
  </si>
  <si>
    <t xml:space="preserve">Урбеч Абрикосовая косточка (ОПТ) </t>
  </si>
  <si>
    <t>Урбеч Белый кунжут (ОПТ)</t>
  </si>
  <si>
    <t xml:space="preserve">Урбеч Белый лён (ОПТ) </t>
  </si>
  <si>
    <t xml:space="preserve">Урбеч Какао-ореховый микс (ОПТ) </t>
  </si>
  <si>
    <t xml:space="preserve">Урбеч Конопля (ОПТ) </t>
  </si>
  <si>
    <t xml:space="preserve">Урбеч Обжаренный кунжут (ОПТ) </t>
  </si>
  <si>
    <t xml:space="preserve">Ягоды годжи сушеные (ОПТ) </t>
  </si>
  <si>
    <t xml:space="preserve">Порошок из плодов рожкового дерева Необжаренный (ОПТ) </t>
  </si>
  <si>
    <t>Порошок из плодов рожкового дерева CAROCHOC 4,5 (средняя обжарка) Испания (ОПТ)</t>
  </si>
  <si>
    <t xml:space="preserve">Измельченные плоды рожкового дерева KLB 4-8 мм (ОПТ) </t>
  </si>
  <si>
    <t>Ксантановая камедь (ОПТ)</t>
  </si>
  <si>
    <t>Гуаровая камедь (ОПТ)</t>
  </si>
  <si>
    <t>Конжаковая камедь (ОПТ)</t>
  </si>
  <si>
    <t>Камедь тары тип 5000 (ОПТ)</t>
  </si>
  <si>
    <t>Агар-агар (ОПТ)</t>
  </si>
  <si>
    <t>Трагакантовая камедь (ОПТ)</t>
  </si>
  <si>
    <t xml:space="preserve">Порошок из плодов рожкового дерева CARUMA 60 (сильная обжарка) Алжир (ОПТ) </t>
  </si>
  <si>
    <t>Светлый нектар агавы (ОПТ)</t>
  </si>
  <si>
    <t>Темный нектар агавы (ОПТ)</t>
  </si>
  <si>
    <t xml:space="preserve">Порошок Маки молотая (ОПТ) </t>
  </si>
  <si>
    <t>30 / разновес</t>
  </si>
  <si>
    <t>25 / разновес</t>
  </si>
  <si>
    <t>10/25</t>
  </si>
  <si>
    <t>15,25 / 20</t>
  </si>
  <si>
    <t>20 / разновес</t>
  </si>
  <si>
    <t>25/50</t>
  </si>
  <si>
    <t>5 / разновес</t>
  </si>
  <si>
    <t>17 / разновес</t>
  </si>
  <si>
    <t>* ТОЧНЫЙ ВЕС МЕШКА ВЫ МОЖЕТЕ УТОЧНИТЬ У ВАШЕГО МЕНЕДЖЕРА</t>
  </si>
  <si>
    <t>Порошок из плодов рожкового дерева CAROCHOC 3 (слабая обжарка) Испания (ОПТ)</t>
  </si>
  <si>
    <t xml:space="preserve">Абрикосовый пекмез (ОПТ) </t>
  </si>
  <si>
    <t xml:space="preserve">Какао-крупка Колумбия (ОПТ) </t>
  </si>
  <si>
    <t>ПО ЗАПРОСУ</t>
  </si>
  <si>
    <t>Цены указаны за 1 кг продукта.  Для удобства доставки старайтесь ориентироваться на размеры фасовки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При покупке товара в упаковке 1 кг и 2,5 кг цена рассчитывается по первым двум колонкам.</t>
  </si>
  <si>
    <t>Урбечи. Сухофрукты. Травы.</t>
  </si>
  <si>
    <t>Женьшень (корень) (ОПТ)</t>
  </si>
  <si>
    <t>Какао-тертое Колумбия (медальоны) (ОПТ)</t>
  </si>
  <si>
    <t xml:space="preserve">от 2,5 кг         до 19 кг </t>
  </si>
  <si>
    <t>от 20             до 100 кг</t>
  </si>
  <si>
    <t>Дропсы.</t>
  </si>
  <si>
    <t>Дропсы из порошка плодов рожкового дерева "CAROB DROPS", кг</t>
  </si>
  <si>
    <t>Дропсы из порошка спирулины "SPIRULINA DROPS", кг</t>
  </si>
  <si>
    <t>Дропсы из порошка хлореллы "CHLORELLA DROPS", кг</t>
  </si>
  <si>
    <t>0,82/25</t>
  </si>
  <si>
    <t>25/ разновес</t>
  </si>
  <si>
    <t>0,9/20/200 (л/дм3)</t>
  </si>
  <si>
    <t>Какао-порошок натуральный TULIP 300 Голландия (ОПТ)</t>
  </si>
  <si>
    <t>69 / разновес</t>
  </si>
  <si>
    <t>1400/6/1,49</t>
  </si>
  <si>
    <t>27/6/1,49</t>
  </si>
  <si>
    <t>30/6/1,49</t>
  </si>
  <si>
    <t>6/1,49</t>
  </si>
  <si>
    <t xml:space="preserve">0,9-1,49 кг </t>
  </si>
  <si>
    <t xml:space="preserve">Какао бобы Венесуэла(ОПТ)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</si>
</sst>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b/>
      <sz val="12"/>
      <color rgb="FF9C0006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55">
    <xf numFmtId="0" fontId="0" fillId="0" borderId="0" xfId="0"/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5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8" fillId="3" borderId="1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1" xfId="0" applyFill="1" applyBorder="1"/>
    <xf numFmtId="0" fontId="0" fillId="0" borderId="1" xfId="0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1" xfId="0" applyBorder="1"/>
    <xf numFmtId="0" fontId="0" fillId="6" borderId="1" xfId="0" applyFill="1" applyBorder="1"/>
    <xf numFmtId="0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/>
    <xf numFmtId="49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164" fontId="0" fillId="7" borderId="1" xfId="0" applyNumberFormat="1" applyFill="1" applyBorder="1"/>
    <xf numFmtId="49" fontId="0" fillId="0" borderId="1" xfId="0" applyNumberFormat="1" applyBorder="1" applyAlignment="1">
      <alignment horizontal="center" vertical="center"/>
    </xf>
    <xf numFmtId="0" fontId="8" fillId="3" borderId="1" xfId="2" applyFont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5" fillId="2" borderId="14" xfId="1" applyFont="1" applyBorder="1" applyAlignment="1">
      <alignment vertical="center" wrapText="1"/>
    </xf>
    <xf numFmtId="0" fontId="0" fillId="0" borderId="15" xfId="0" applyBorder="1"/>
    <xf numFmtId="0" fontId="4" fillId="5" borderId="0" xfId="0" applyFont="1" applyFill="1" applyBorder="1" applyAlignment="1">
      <alignment vertical="center"/>
    </xf>
    <xf numFmtId="164" fontId="0" fillId="0" borderId="1" xfId="0" applyNumberFormat="1" applyFill="1" applyBorder="1"/>
    <xf numFmtId="0" fontId="0" fillId="0" borderId="0" xfId="0" applyAlignment="1">
      <alignment horizontal="center" wrapText="1"/>
    </xf>
    <xf numFmtId="0" fontId="5" fillId="4" borderId="2" xfId="3" applyFont="1" applyBorder="1" applyAlignment="1">
      <alignment horizontal="center" vertical="center" wrapText="1"/>
    </xf>
    <xf numFmtId="0" fontId="7" fillId="3" borderId="0" xfId="2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64" fontId="0" fillId="7" borderId="9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164" fontId="0" fillId="7" borderId="12" xfId="0" applyNumberFormat="1" applyFill="1" applyBorder="1" applyAlignment="1">
      <alignment horizontal="center" vertical="center"/>
    </xf>
    <xf numFmtId="164" fontId="0" fillId="7" borderId="13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70" zoomScaleNormal="70" workbookViewId="0">
      <pane xSplit="2" ySplit="3" topLeftCell="C68" activePane="bottomRight" state="frozen"/>
      <selection pane="topRight" activeCell="C1" sqref="C1"/>
      <selection pane="bottomLeft" activeCell="A4" sqref="A4"/>
      <selection pane="bottomRight" activeCell="J79" sqref="J79"/>
    </sheetView>
  </sheetViews>
  <sheetFormatPr defaultRowHeight="14.4" x14ac:dyDescent="0.3"/>
  <cols>
    <col min="1" max="1" width="63.5546875" style="8" customWidth="1"/>
    <col min="2" max="2" width="17.44140625" customWidth="1"/>
    <col min="3" max="3" width="11.88671875" customWidth="1"/>
    <col min="4" max="4" width="13.33203125" customWidth="1"/>
    <col min="5" max="5" width="12" customWidth="1"/>
    <col min="6" max="6" width="11.33203125" customWidth="1"/>
    <col min="7" max="7" width="13.5546875" customWidth="1"/>
    <col min="8" max="8" width="12.6640625" customWidth="1"/>
    <col min="10" max="10" width="11.6640625" customWidth="1"/>
    <col min="11" max="11" width="17" customWidth="1"/>
  </cols>
  <sheetData>
    <row r="1" spans="1:11" ht="39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1"/>
      <c r="J1" s="1"/>
      <c r="K1" s="1"/>
    </row>
    <row r="2" spans="1:11" ht="34.5" customHeight="1" x14ac:dyDescent="0.3">
      <c r="A2" s="29" t="s">
        <v>97</v>
      </c>
      <c r="B2" s="29"/>
      <c r="C2" s="29"/>
      <c r="D2" s="29"/>
      <c r="E2" s="29"/>
      <c r="F2" s="29"/>
      <c r="G2" s="29"/>
      <c r="H2" s="29"/>
      <c r="I2" s="1"/>
      <c r="J2" s="1"/>
      <c r="K2" s="1"/>
    </row>
    <row r="3" spans="1:11" ht="31.2" x14ac:dyDescent="0.3">
      <c r="A3" s="24" t="s">
        <v>1</v>
      </c>
      <c r="B3" s="4" t="s">
        <v>2</v>
      </c>
      <c r="C3" s="5" t="s">
        <v>116</v>
      </c>
      <c r="D3" s="5" t="s">
        <v>101</v>
      </c>
      <c r="E3" s="5" t="s">
        <v>102</v>
      </c>
      <c r="F3" s="5" t="s">
        <v>3</v>
      </c>
      <c r="G3" s="5" t="s">
        <v>4</v>
      </c>
      <c r="H3" s="5" t="s">
        <v>5</v>
      </c>
      <c r="I3" s="1"/>
      <c r="J3" s="21" t="s">
        <v>6</v>
      </c>
      <c r="K3" s="7" t="s">
        <v>17</v>
      </c>
    </row>
    <row r="4" spans="1:11" ht="26.25" customHeight="1" x14ac:dyDescent="0.3">
      <c r="A4" s="26"/>
      <c r="B4" s="22" t="s">
        <v>7</v>
      </c>
      <c r="C4" s="22"/>
      <c r="D4" s="22"/>
      <c r="E4" s="22"/>
      <c r="F4" s="22"/>
      <c r="G4" s="22"/>
      <c r="H4" s="23"/>
      <c r="I4" s="1"/>
      <c r="J4" s="9"/>
      <c r="K4" s="9"/>
    </row>
    <row r="5" spans="1:11" ht="28.5" customHeight="1" x14ac:dyDescent="0.3">
      <c r="A5" s="25" t="s">
        <v>18</v>
      </c>
      <c r="B5" s="6" t="s">
        <v>84</v>
      </c>
      <c r="C5" s="19">
        <v>326.85899999999998</v>
      </c>
      <c r="D5" s="2">
        <v>310.56450000000001</v>
      </c>
      <c r="E5" s="2">
        <v>275.39999999999998</v>
      </c>
      <c r="F5" s="2">
        <v>258.1875</v>
      </c>
      <c r="G5" s="2">
        <v>240.97499999999999</v>
      </c>
      <c r="H5" s="2">
        <v>223.76249999999999</v>
      </c>
      <c r="I5" s="1"/>
      <c r="J5" s="10"/>
      <c r="K5" s="2">
        <f>IF(J5=1,C5*J5,IF(J5&gt;1000,H5*J5,IF(J5&gt;500,G5*J5,IF(J5&gt;100,F5*J5,IF(J5&lt;21,D5*J5,IF(J5&lt;101,E5*J5))))))</f>
        <v>0</v>
      </c>
    </row>
    <row r="6" spans="1:11" ht="28.5" customHeight="1" x14ac:dyDescent="0.3">
      <c r="A6" s="12" t="s">
        <v>19</v>
      </c>
      <c r="B6" s="6" t="s">
        <v>84</v>
      </c>
      <c r="C6" s="19">
        <v>306.20400000000001</v>
      </c>
      <c r="D6" s="2">
        <v>291.05700000000002</v>
      </c>
      <c r="E6" s="2">
        <v>257.04000000000002</v>
      </c>
      <c r="F6" s="2">
        <v>240.97499999999999</v>
      </c>
      <c r="G6" s="2">
        <v>224.91</v>
      </c>
      <c r="H6" s="2">
        <v>208.845</v>
      </c>
      <c r="I6" s="1"/>
      <c r="J6" s="10"/>
      <c r="K6" s="2">
        <f t="shared" ref="K6:K62" si="0">IF(J6=1,C6*J6,IF(J6&gt;1000,H6*J6,IF(J6&gt;500,G6*J6,IF(J6&gt;100,F6*J6,IF(J6&lt;21,D6*J6,IF(J6&lt;101,E6*J6))))))</f>
        <v>0</v>
      </c>
    </row>
    <row r="7" spans="1:11" ht="30" customHeight="1" x14ac:dyDescent="0.3">
      <c r="A7" s="31" t="s">
        <v>8</v>
      </c>
      <c r="B7" s="32"/>
      <c r="C7" s="32"/>
      <c r="D7" s="32"/>
      <c r="E7" s="32"/>
      <c r="F7" s="32"/>
      <c r="G7" s="32"/>
      <c r="H7" s="33"/>
      <c r="I7" s="1"/>
      <c r="J7" s="11"/>
      <c r="K7" s="11"/>
    </row>
    <row r="8" spans="1:11" s="1" customFormat="1" ht="28.5" customHeight="1" x14ac:dyDescent="0.3">
      <c r="A8" s="13" t="s">
        <v>20</v>
      </c>
      <c r="B8" s="14" t="s">
        <v>84</v>
      </c>
      <c r="C8" s="19">
        <v>648.61800000000005</v>
      </c>
      <c r="D8" s="2">
        <v>610.06200000000001</v>
      </c>
      <c r="E8" s="2">
        <v>552.63599999999997</v>
      </c>
      <c r="F8" s="2">
        <v>532.899</v>
      </c>
      <c r="G8" s="2">
        <v>513.16200000000003</v>
      </c>
      <c r="H8" s="2">
        <v>493.42500000000001</v>
      </c>
      <c r="J8" s="10"/>
      <c r="K8" s="2">
        <f>IF(J8=1,C8*J8,IF(J8&gt;1000,H8*J8,IF(J8&gt;500,G8*J8,IF(J8&gt;100,F8*J8,IF(J8&lt;20,D8*J8,IF(J8&lt;101,E8*J8))))))</f>
        <v>0</v>
      </c>
    </row>
    <row r="9" spans="1:11" ht="28.5" customHeight="1" x14ac:dyDescent="0.3">
      <c r="A9" s="13" t="s">
        <v>117</v>
      </c>
      <c r="B9" s="14">
        <v>60</v>
      </c>
      <c r="C9" s="19">
        <v>780.81</v>
      </c>
      <c r="D9" s="2">
        <v>733.99200000000008</v>
      </c>
      <c r="E9" s="2">
        <v>668.30400000000009</v>
      </c>
      <c r="F9" s="2">
        <v>644.43599999999992</v>
      </c>
      <c r="G9" s="2">
        <v>620.56799999999998</v>
      </c>
      <c r="H9" s="2">
        <v>596.70000000000005</v>
      </c>
      <c r="I9" s="1"/>
      <c r="J9" s="10"/>
      <c r="K9" s="2">
        <f>IF(J9=1,C9*J9,IF(J9&gt;1000,H9*J9,IF(J9&gt;500,G9*J9,IF(J9&gt;100,F9*J9,IF(J9&lt;20,D9*J9,IF(J9&lt;101,E9*J9))))))</f>
        <v>0</v>
      </c>
    </row>
    <row r="10" spans="1:11" ht="28.5" customHeight="1" x14ac:dyDescent="0.3">
      <c r="A10" s="13" t="s">
        <v>21</v>
      </c>
      <c r="B10" s="14" t="s">
        <v>111</v>
      </c>
      <c r="C10" s="19">
        <v>1162.6980000000001</v>
      </c>
      <c r="D10" s="2">
        <v>1092.0119999999999</v>
      </c>
      <c r="E10" s="2">
        <v>1002.4559999999999</v>
      </c>
      <c r="F10" s="2">
        <v>966.654</v>
      </c>
      <c r="G10" s="2">
        <v>930.85199999999998</v>
      </c>
      <c r="H10" s="2">
        <v>895.05</v>
      </c>
      <c r="I10" s="1"/>
      <c r="J10" s="10"/>
      <c r="K10" s="2">
        <f t="shared" si="0"/>
        <v>0</v>
      </c>
    </row>
    <row r="11" spans="1:11" ht="28.5" customHeight="1" x14ac:dyDescent="0.3">
      <c r="A11" s="13" t="s">
        <v>22</v>
      </c>
      <c r="B11" s="14">
        <v>25</v>
      </c>
      <c r="C11" s="19">
        <v>1574.51</v>
      </c>
      <c r="D11" s="2">
        <v>1495.78</v>
      </c>
      <c r="E11" s="2">
        <v>1421</v>
      </c>
      <c r="F11" s="2">
        <v>1349.95</v>
      </c>
      <c r="G11" s="2">
        <v>1282.45</v>
      </c>
      <c r="H11" s="2">
        <v>1218.33</v>
      </c>
      <c r="I11" s="1"/>
      <c r="J11" s="10"/>
      <c r="K11" s="2">
        <f t="shared" si="0"/>
        <v>0</v>
      </c>
    </row>
    <row r="12" spans="1:11" ht="28.5" customHeight="1" x14ac:dyDescent="0.3">
      <c r="A12" s="13" t="s">
        <v>100</v>
      </c>
      <c r="B12" s="14">
        <v>20</v>
      </c>
      <c r="C12" s="19">
        <v>1101</v>
      </c>
      <c r="D12" s="2">
        <f>C12*0.95</f>
        <v>1045.95</v>
      </c>
      <c r="E12" s="2">
        <f>D12*0.95</f>
        <v>993.65250000000003</v>
      </c>
      <c r="F12" s="2">
        <f>E12*0.95</f>
        <v>943.969875</v>
      </c>
      <c r="G12" s="2">
        <f>F12*0.95</f>
        <v>896.77138124999999</v>
      </c>
      <c r="H12" s="2">
        <f>G12*0.95</f>
        <v>851.93281218749996</v>
      </c>
      <c r="I12" s="1"/>
      <c r="J12" s="10"/>
      <c r="K12" s="2">
        <f>IF(J12=1,C12*J12,IF(J12&gt;1000,H12*J12,IF(J12&gt;500,G12*J12,IF(J12&gt;100,F12*J12,IF(J12&lt;20,D12*J12,IF(J12&lt;101,E12*J12))))))</f>
        <v>0</v>
      </c>
    </row>
    <row r="13" spans="1:11" ht="28.5" customHeight="1" x14ac:dyDescent="0.3">
      <c r="A13" s="13" t="s">
        <v>23</v>
      </c>
      <c r="B13" s="14">
        <v>25</v>
      </c>
      <c r="C13" s="19">
        <v>560.49</v>
      </c>
      <c r="D13" s="2">
        <v>527.44200000000001</v>
      </c>
      <c r="E13" s="2">
        <v>475.52400000000006</v>
      </c>
      <c r="F13" s="2">
        <v>458.541</v>
      </c>
      <c r="G13" s="2">
        <v>441.55799999999999</v>
      </c>
      <c r="H13" s="2">
        <v>424.57499999999999</v>
      </c>
      <c r="I13" s="1"/>
      <c r="J13" s="10"/>
      <c r="K13" s="2">
        <f t="shared" si="0"/>
        <v>0</v>
      </c>
    </row>
    <row r="14" spans="1:11" ht="28.5" customHeight="1" x14ac:dyDescent="0.3">
      <c r="A14" s="13" t="s">
        <v>24</v>
      </c>
      <c r="B14" s="14">
        <v>25</v>
      </c>
      <c r="C14" s="19">
        <v>428.29799999999994</v>
      </c>
      <c r="D14" s="2">
        <v>403.51199999999994</v>
      </c>
      <c r="E14" s="2">
        <v>359.85599999999994</v>
      </c>
      <c r="F14" s="2">
        <v>347.00399999999991</v>
      </c>
      <c r="G14" s="2">
        <v>334.15199999999999</v>
      </c>
      <c r="H14" s="2">
        <v>321.29999999999995</v>
      </c>
      <c r="I14" s="1"/>
      <c r="J14" s="10"/>
      <c r="K14" s="2">
        <f t="shared" si="0"/>
        <v>0</v>
      </c>
    </row>
    <row r="15" spans="1:11" ht="28.5" customHeight="1" x14ac:dyDescent="0.3">
      <c r="A15" s="12" t="s">
        <v>25</v>
      </c>
      <c r="B15" s="6" t="s">
        <v>87</v>
      </c>
      <c r="C15" s="19">
        <v>1544.586</v>
      </c>
      <c r="D15" s="2">
        <v>1450.0319999999999</v>
      </c>
      <c r="E15" s="2">
        <v>1336.6080000000002</v>
      </c>
      <c r="F15" s="2">
        <v>1288.8719999999998</v>
      </c>
      <c r="G15" s="2">
        <v>1224.0539999999999</v>
      </c>
      <c r="H15" s="2">
        <v>1193.4000000000001</v>
      </c>
      <c r="I15" s="1"/>
      <c r="J15" s="10"/>
      <c r="K15" s="2">
        <f t="shared" si="0"/>
        <v>0</v>
      </c>
    </row>
    <row r="16" spans="1:11" s="1" customFormat="1" ht="28.5" customHeight="1" x14ac:dyDescent="0.3">
      <c r="A16" s="12" t="s">
        <v>95</v>
      </c>
      <c r="B16" s="6">
        <v>10</v>
      </c>
      <c r="C16" s="19">
        <v>1779.5940000000001</v>
      </c>
      <c r="D16" s="2">
        <v>1670.3519999999999</v>
      </c>
      <c r="E16" s="2"/>
      <c r="F16" s="2"/>
      <c r="G16" s="2"/>
      <c r="H16" s="2"/>
      <c r="J16" s="10"/>
      <c r="K16" s="2">
        <f t="shared" ref="K16" si="1">IF(J16=1,C16*J16,IF(J16&gt;1000,H16*J16,IF(J16&gt;500,G16*J16,IF(J16&gt;100,F16*J16,IF(J16&lt;21,D16*J16,IF(J16&lt;101,E16*J16))))))</f>
        <v>0</v>
      </c>
    </row>
    <row r="17" spans="1:11" s="1" customFormat="1" ht="28.5" customHeight="1" x14ac:dyDescent="0.3">
      <c r="A17" s="12" t="s">
        <v>110</v>
      </c>
      <c r="B17" s="6">
        <v>25</v>
      </c>
      <c r="C17" s="19">
        <v>512.75400000000002</v>
      </c>
      <c r="D17" s="2">
        <v>486.13200000000001</v>
      </c>
      <c r="E17" s="2">
        <v>440.64</v>
      </c>
      <c r="F17" s="2">
        <v>426.87</v>
      </c>
      <c r="G17" s="2">
        <v>413.1</v>
      </c>
      <c r="H17" s="2">
        <v>399.33</v>
      </c>
      <c r="J17" s="10"/>
      <c r="K17" s="2">
        <f>IF(J17=1,C17*J17,IF(J17&gt;1000,H17*J17,IF(J17&gt;500,G17*J17,IF(J17&gt;100,F17*J17,IF(J17&lt;21,D17*J17,IF(J17&lt;101,E17*J17))))))</f>
        <v>0</v>
      </c>
    </row>
    <row r="18" spans="1:11" ht="30" customHeight="1" x14ac:dyDescent="0.3">
      <c r="A18" s="31" t="s">
        <v>9</v>
      </c>
      <c r="B18" s="32"/>
      <c r="C18" s="32"/>
      <c r="D18" s="32"/>
      <c r="E18" s="32"/>
      <c r="F18" s="32"/>
      <c r="G18" s="32"/>
      <c r="H18" s="33"/>
      <c r="I18" s="1"/>
      <c r="J18" s="11"/>
      <c r="K18" s="11"/>
    </row>
    <row r="19" spans="1:11" ht="33.75" customHeight="1" x14ac:dyDescent="0.3">
      <c r="A19" s="12" t="s">
        <v>73</v>
      </c>
      <c r="B19" s="6" t="s">
        <v>88</v>
      </c>
      <c r="C19" s="19">
        <v>184.11</v>
      </c>
      <c r="D19" s="2">
        <v>169.11599999999999</v>
      </c>
      <c r="E19" s="2">
        <v>135.25199999999998</v>
      </c>
      <c r="F19" s="2">
        <v>127.29599999999999</v>
      </c>
      <c r="G19" s="2">
        <v>123.31800000000001</v>
      </c>
      <c r="H19" s="2">
        <v>119.34</v>
      </c>
      <c r="I19" s="1"/>
      <c r="J19" s="10"/>
      <c r="K19" s="2">
        <f>IF(J19=1,C19*J19,IF(J19&gt;1000,H19*J19,IF(J19&gt;500,G19*J19,IF(J19&gt;100,F19*J19,IF(J19&lt;20,D19*J19,IF(J19&lt;101,E19*J19))))))</f>
        <v>0</v>
      </c>
    </row>
    <row r="20" spans="1:11" ht="33" customHeight="1" x14ac:dyDescent="0.3">
      <c r="A20" s="12" t="s">
        <v>26</v>
      </c>
      <c r="B20" s="6">
        <v>20</v>
      </c>
      <c r="C20" s="19">
        <f>D20/0.9</f>
        <v>201.23456790123456</v>
      </c>
      <c r="D20" s="2">
        <f>E20/0.9</f>
        <v>181.11111111111111</v>
      </c>
      <c r="E20" s="2">
        <v>163</v>
      </c>
      <c r="F20" s="2">
        <f>E20*0.95</f>
        <v>154.85</v>
      </c>
      <c r="G20" s="2">
        <f>F20*0.95</f>
        <v>147.10749999999999</v>
      </c>
      <c r="H20" s="2">
        <f>G20*0.95</f>
        <v>139.75212499999998</v>
      </c>
      <c r="I20" s="1"/>
      <c r="J20" s="10"/>
      <c r="K20" s="2">
        <f>IF(J20=1,C20*J20,IF(J20&gt;1000,H20*J20,IF(J20&gt;500,G20*J20,IF(J20&gt;100,F20*J20,IF(J20&lt;20,D20*J20,IF(J20&lt;101,E20*J20))))))</f>
        <v>0</v>
      </c>
    </row>
    <row r="21" spans="1:11" ht="37.5" customHeight="1" x14ac:dyDescent="0.3">
      <c r="A21" s="3" t="s">
        <v>71</v>
      </c>
      <c r="B21" s="6">
        <v>2.5</v>
      </c>
      <c r="C21" s="19">
        <v>160.54799999999997</v>
      </c>
      <c r="D21" s="2">
        <v>147.798</v>
      </c>
      <c r="E21" s="2"/>
      <c r="F21" s="2"/>
      <c r="G21" s="2"/>
      <c r="H21" s="2"/>
      <c r="I21" s="1"/>
      <c r="J21" s="10"/>
      <c r="K21" s="2">
        <f>IF(J21=1,C21*J21,IF(J21&gt;1000,D21*J21,IF(J21&gt;500,D21*J21,IF(J21&gt;100,D21*J21,IF(J21&lt;21,D21*J21,IF(J21&lt;101,D21*J21))))))</f>
        <v>0</v>
      </c>
    </row>
    <row r="22" spans="1:11" s="1" customFormat="1" ht="33.75" customHeight="1" x14ac:dyDescent="0.3">
      <c r="A22" s="3" t="s">
        <v>27</v>
      </c>
      <c r="B22" s="6">
        <v>25</v>
      </c>
      <c r="C22" s="19">
        <v>209.81399999999999</v>
      </c>
      <c r="D22" s="2">
        <v>192.37199999999999</v>
      </c>
      <c r="E22" s="2">
        <v>156.06</v>
      </c>
      <c r="F22" s="2">
        <v>146.88</v>
      </c>
      <c r="G22" s="2">
        <v>142.29</v>
      </c>
      <c r="H22" s="2">
        <v>137.69999999999999</v>
      </c>
      <c r="J22" s="10"/>
      <c r="K22" s="2">
        <f t="shared" ref="K22" si="2">IF(J22=1,C22*J22,IF(J22&gt;1000,H22*J22,IF(J22&gt;500,G22*J22,IF(J22&gt;100,F22*J22,IF(J22&lt;21,D22*J22,IF(J22&lt;101,E22*J22))))))</f>
        <v>0</v>
      </c>
    </row>
    <row r="23" spans="1:11" ht="33.75" customHeight="1" x14ac:dyDescent="0.3">
      <c r="A23" s="3" t="s">
        <v>93</v>
      </c>
      <c r="B23" s="6">
        <v>25</v>
      </c>
      <c r="C23" s="19"/>
      <c r="D23" s="2"/>
      <c r="E23" s="2">
        <v>156.06</v>
      </c>
      <c r="F23" s="2">
        <v>146.88</v>
      </c>
      <c r="G23" s="2">
        <v>142.29</v>
      </c>
      <c r="H23" s="2">
        <v>137.69999999999999</v>
      </c>
      <c r="I23" s="1"/>
      <c r="J23" s="10"/>
      <c r="K23" s="2">
        <f t="shared" si="0"/>
        <v>0</v>
      </c>
    </row>
    <row r="24" spans="1:11" ht="33.75" customHeight="1" x14ac:dyDescent="0.3">
      <c r="A24" s="3" t="s">
        <v>28</v>
      </c>
      <c r="B24" s="6">
        <v>25</v>
      </c>
      <c r="C24" s="19">
        <v>235.51799999999997</v>
      </c>
      <c r="D24" s="2">
        <v>215.62800000000001</v>
      </c>
      <c r="E24" s="2">
        <v>176.86799999999997</v>
      </c>
      <c r="F24" s="2">
        <v>166.464</v>
      </c>
      <c r="G24" s="2">
        <v>161.262</v>
      </c>
      <c r="H24" s="2">
        <v>156.06</v>
      </c>
      <c r="I24" s="1"/>
      <c r="J24" s="10"/>
      <c r="K24" s="2">
        <f>IF(J24=1,C24*J24,IF(J24&gt;1000,H24*J24,IF(J24&gt;500,G24*J24,IF(J24&gt;100,F24*J24,IF(J24&lt;21,D24*J24,IF(J24&lt;101,E24*J24))))))</f>
        <v>0</v>
      </c>
    </row>
    <row r="25" spans="1:11" s="1" customFormat="1" ht="33.75" customHeight="1" x14ac:dyDescent="0.3">
      <c r="A25" s="18" t="s">
        <v>80</v>
      </c>
      <c r="B25" s="6">
        <v>25</v>
      </c>
      <c r="C25" s="19">
        <f>D25/0.95</f>
        <v>306.92520775623268</v>
      </c>
      <c r="D25" s="2">
        <f>E25/0.95</f>
        <v>291.57894736842104</v>
      </c>
      <c r="E25" s="2">
        <v>277</v>
      </c>
      <c r="F25" s="2">
        <f>E25*0.95</f>
        <v>263.14999999999998</v>
      </c>
      <c r="G25" s="2">
        <f>F25*0.95</f>
        <v>249.99249999999998</v>
      </c>
      <c r="H25" s="2">
        <f>G25*0.95</f>
        <v>237.49287499999997</v>
      </c>
      <c r="J25" s="10"/>
      <c r="K25" s="2">
        <f>IF(J25=1,C25*J25,IF(J25&gt;1000,H25*J25,IF(J25&gt;500,G25*J25,IF(J25&gt;100,F25*J25,IF(J25&lt;21,D25*J25,IF(J25&lt;101,E25*J25))))))</f>
        <v>0</v>
      </c>
    </row>
    <row r="26" spans="1:11" ht="33.75" customHeight="1" x14ac:dyDescent="0.3">
      <c r="A26" s="3" t="s">
        <v>72</v>
      </c>
      <c r="B26" s="6">
        <v>25</v>
      </c>
      <c r="C26" s="19">
        <v>293.35199999999998</v>
      </c>
      <c r="D26" s="2">
        <v>267.95400000000006</v>
      </c>
      <c r="E26" s="2">
        <v>223.68600000000001</v>
      </c>
      <c r="F26" s="2">
        <v>210.52799999999996</v>
      </c>
      <c r="G26" s="2">
        <v>203.94899999999998</v>
      </c>
      <c r="H26" s="2">
        <v>197.37</v>
      </c>
      <c r="I26" s="1"/>
      <c r="J26" s="10"/>
      <c r="K26" s="2">
        <f t="shared" si="0"/>
        <v>0</v>
      </c>
    </row>
    <row r="27" spans="1:11" ht="33.75" customHeight="1" x14ac:dyDescent="0.3">
      <c r="A27" s="3" t="s">
        <v>29</v>
      </c>
      <c r="B27" s="6">
        <v>25</v>
      </c>
      <c r="C27" s="19">
        <v>304.06199999999995</v>
      </c>
      <c r="D27" s="2">
        <v>277.64400000000006</v>
      </c>
      <c r="E27" s="2">
        <v>232.35600000000002</v>
      </c>
      <c r="F27" s="2">
        <v>218.68799999999999</v>
      </c>
      <c r="G27" s="2">
        <v>211.85399999999998</v>
      </c>
      <c r="H27" s="2">
        <v>205.02</v>
      </c>
      <c r="I27" s="1"/>
      <c r="J27" s="10"/>
      <c r="K27" s="2">
        <f t="shared" si="0"/>
        <v>0</v>
      </c>
    </row>
    <row r="28" spans="1:11" ht="30" customHeight="1" x14ac:dyDescent="0.3">
      <c r="A28" s="31" t="s">
        <v>10</v>
      </c>
      <c r="B28" s="32"/>
      <c r="C28" s="32"/>
      <c r="D28" s="32"/>
      <c r="E28" s="32"/>
      <c r="F28" s="32"/>
      <c r="G28" s="32"/>
      <c r="H28" s="33"/>
      <c r="I28" s="1"/>
      <c r="J28" s="11"/>
      <c r="K28" s="11"/>
    </row>
    <row r="29" spans="1:11" ht="30" customHeight="1" x14ac:dyDescent="0.3">
      <c r="A29" s="13" t="s">
        <v>30</v>
      </c>
      <c r="B29" s="14">
        <v>25</v>
      </c>
      <c r="C29" s="43" t="s">
        <v>96</v>
      </c>
      <c r="D29" s="44"/>
      <c r="E29" s="44"/>
      <c r="F29" s="44"/>
      <c r="G29" s="44"/>
      <c r="H29" s="45"/>
      <c r="I29" s="1"/>
      <c r="J29" s="10"/>
      <c r="K29" s="2">
        <f t="shared" si="0"/>
        <v>0</v>
      </c>
    </row>
    <row r="30" spans="1:11" ht="30" customHeight="1" x14ac:dyDescent="0.3">
      <c r="A30" s="13" t="s">
        <v>31</v>
      </c>
      <c r="B30" s="14">
        <v>25</v>
      </c>
      <c r="C30" s="43" t="s">
        <v>96</v>
      </c>
      <c r="D30" s="44"/>
      <c r="E30" s="44"/>
      <c r="F30" s="44"/>
      <c r="G30" s="44"/>
      <c r="H30" s="45"/>
      <c r="I30" s="1"/>
      <c r="J30" s="10"/>
      <c r="K30" s="2">
        <f t="shared" si="0"/>
        <v>0</v>
      </c>
    </row>
    <row r="31" spans="1:11" ht="30" customHeight="1" x14ac:dyDescent="0.3">
      <c r="A31" s="13" t="s">
        <v>32</v>
      </c>
      <c r="B31" s="14" t="s">
        <v>88</v>
      </c>
      <c r="C31" s="19">
        <v>848.97149999999999</v>
      </c>
      <c r="D31" s="15">
        <v>792.5145</v>
      </c>
      <c r="E31" s="15">
        <v>745.875</v>
      </c>
      <c r="F31" s="15">
        <v>717.1875</v>
      </c>
      <c r="G31" s="15">
        <v>688.5</v>
      </c>
      <c r="H31" s="15">
        <v>659.8125</v>
      </c>
      <c r="I31" s="1"/>
      <c r="J31" s="10"/>
      <c r="K31" s="2">
        <f>IF(J31=1,C31*J31,IF(J31&gt;1000,H31*J31,IF(J31&gt;500,G31*J31,IF(J31&gt;100,F31*J31,IF(J31&lt;20,D31*J31,IF(J31&lt;101,E31*J31))))))</f>
        <v>0</v>
      </c>
    </row>
    <row r="32" spans="1:11" ht="30" customHeight="1" x14ac:dyDescent="0.3">
      <c r="A32" s="12" t="s">
        <v>33</v>
      </c>
      <c r="B32" s="6" t="s">
        <v>109</v>
      </c>
      <c r="C32" s="19">
        <v>1011.636</v>
      </c>
      <c r="D32" s="2"/>
      <c r="E32" s="2">
        <v>906.98400000000004</v>
      </c>
      <c r="F32" s="2">
        <v>872.1</v>
      </c>
      <c r="G32" s="2">
        <v>837.21600000000001</v>
      </c>
      <c r="H32" s="2">
        <v>802.33199999999999</v>
      </c>
      <c r="I32" s="1"/>
      <c r="J32" s="10"/>
      <c r="K32" s="2">
        <f>IF(J32=0.9,C32*1,IF(J32&gt;1000,H32*J32,IF(J32&gt;500,G32*J32,IF(J32&gt;100,F32*J32,IF(J32&lt;21,D32*J32,IF(J32&lt;101,E32*J32))))))</f>
        <v>0</v>
      </c>
    </row>
    <row r="33" spans="1:11" ht="30" customHeight="1" x14ac:dyDescent="0.3">
      <c r="A33" s="12" t="s">
        <v>34</v>
      </c>
      <c r="B33" s="6" t="s">
        <v>107</v>
      </c>
      <c r="C33" s="19">
        <v>1245.0374999999999</v>
      </c>
      <c r="D33" s="2"/>
      <c r="E33" s="2">
        <v>1124.55</v>
      </c>
      <c r="F33" s="2">
        <v>1084.3875</v>
      </c>
      <c r="G33" s="2">
        <v>1044.2249999999999</v>
      </c>
      <c r="H33" s="2">
        <v>1004.0625</v>
      </c>
      <c r="I33" s="1"/>
      <c r="J33" s="10"/>
      <c r="K33" s="2">
        <f>IF(J33=0.82,C33*1,IF(J33&gt;1000,H33*J33,IF(J33&gt;500,G33*J33,IF(J33&gt;100,F33*J33,IF(J33&lt;21,D33*J33,IF(J33&lt;101,E33*J33))))))</f>
        <v>0</v>
      </c>
    </row>
    <row r="34" spans="1:11" s="1" customFormat="1" ht="33.75" customHeight="1" x14ac:dyDescent="0.3">
      <c r="A34" s="12" t="s">
        <v>74</v>
      </c>
      <c r="B34" s="17">
        <v>25</v>
      </c>
      <c r="C34" s="19"/>
      <c r="D34" s="2"/>
      <c r="E34" s="34" t="s">
        <v>96</v>
      </c>
      <c r="F34" s="35"/>
      <c r="G34" s="35"/>
      <c r="H34" s="36"/>
      <c r="J34" s="10"/>
      <c r="K34" s="2">
        <f t="shared" si="0"/>
        <v>0</v>
      </c>
    </row>
    <row r="35" spans="1:11" s="1" customFormat="1" ht="33.75" customHeight="1" x14ac:dyDescent="0.3">
      <c r="A35" s="12" t="s">
        <v>75</v>
      </c>
      <c r="B35" s="17">
        <v>25</v>
      </c>
      <c r="C35" s="19"/>
      <c r="D35" s="2"/>
      <c r="E35" s="37"/>
      <c r="F35" s="38"/>
      <c r="G35" s="38"/>
      <c r="H35" s="39"/>
      <c r="J35" s="10"/>
      <c r="K35" s="2">
        <f t="shared" si="0"/>
        <v>0</v>
      </c>
    </row>
    <row r="36" spans="1:11" s="1" customFormat="1" ht="33.75" customHeight="1" x14ac:dyDescent="0.3">
      <c r="A36" s="12" t="s">
        <v>76</v>
      </c>
      <c r="B36" s="17">
        <v>25</v>
      </c>
      <c r="C36" s="19"/>
      <c r="D36" s="2"/>
      <c r="E36" s="37"/>
      <c r="F36" s="38"/>
      <c r="G36" s="38"/>
      <c r="H36" s="39"/>
      <c r="J36" s="10"/>
      <c r="K36" s="2">
        <f t="shared" si="0"/>
        <v>0</v>
      </c>
    </row>
    <row r="37" spans="1:11" s="1" customFormat="1" ht="33.75" customHeight="1" x14ac:dyDescent="0.3">
      <c r="A37" s="12" t="s">
        <v>77</v>
      </c>
      <c r="B37" s="17">
        <v>25</v>
      </c>
      <c r="C37" s="19"/>
      <c r="D37" s="2"/>
      <c r="E37" s="37"/>
      <c r="F37" s="38"/>
      <c r="G37" s="38"/>
      <c r="H37" s="39"/>
      <c r="J37" s="10"/>
      <c r="K37" s="2">
        <f t="shared" si="0"/>
        <v>0</v>
      </c>
    </row>
    <row r="38" spans="1:11" s="1" customFormat="1" ht="33.75" customHeight="1" x14ac:dyDescent="0.3">
      <c r="A38" s="12" t="s">
        <v>78</v>
      </c>
      <c r="B38" s="17">
        <v>25</v>
      </c>
      <c r="C38" s="19"/>
      <c r="D38" s="2"/>
      <c r="E38" s="37"/>
      <c r="F38" s="38"/>
      <c r="G38" s="38"/>
      <c r="H38" s="39"/>
      <c r="J38" s="10"/>
      <c r="K38" s="2">
        <f t="shared" si="0"/>
        <v>0</v>
      </c>
    </row>
    <row r="39" spans="1:11" s="1" customFormat="1" ht="33.75" customHeight="1" x14ac:dyDescent="0.3">
      <c r="A39" s="12" t="s">
        <v>79</v>
      </c>
      <c r="B39" s="17">
        <v>25</v>
      </c>
      <c r="C39" s="19"/>
      <c r="D39" s="2"/>
      <c r="E39" s="40"/>
      <c r="F39" s="41"/>
      <c r="G39" s="41"/>
      <c r="H39" s="42"/>
      <c r="J39" s="10"/>
      <c r="K39" s="2">
        <f t="shared" si="0"/>
        <v>0</v>
      </c>
    </row>
    <row r="40" spans="1:11" ht="30" customHeight="1" x14ac:dyDescent="0.3">
      <c r="A40" s="31" t="s">
        <v>11</v>
      </c>
      <c r="B40" s="32"/>
      <c r="C40" s="32"/>
      <c r="D40" s="32"/>
      <c r="E40" s="32"/>
      <c r="F40" s="32"/>
      <c r="G40" s="32"/>
      <c r="H40" s="33"/>
      <c r="I40" s="1"/>
      <c r="J40" s="11"/>
      <c r="K40" s="11"/>
    </row>
    <row r="41" spans="1:11" ht="30" customHeight="1" x14ac:dyDescent="0.3">
      <c r="A41" s="12" t="s">
        <v>35</v>
      </c>
      <c r="B41" s="20">
        <v>30</v>
      </c>
      <c r="C41" s="19">
        <f>222</f>
        <v>222</v>
      </c>
      <c r="D41" s="2">
        <v>210</v>
      </c>
      <c r="E41" s="2">
        <v>201</v>
      </c>
      <c r="F41" s="2">
        <f>E41*0.9</f>
        <v>180.9</v>
      </c>
      <c r="G41" s="2">
        <f>F41*0.9</f>
        <v>162.81</v>
      </c>
      <c r="H41" s="2">
        <f>G41*0.95</f>
        <v>154.6695</v>
      </c>
      <c r="I41" s="1"/>
      <c r="J41" s="10"/>
      <c r="K41" s="2">
        <f t="shared" si="0"/>
        <v>0</v>
      </c>
    </row>
    <row r="42" spans="1:11" ht="30" customHeight="1" x14ac:dyDescent="0.3">
      <c r="A42" s="12" t="s">
        <v>36</v>
      </c>
      <c r="B42" s="20">
        <v>35</v>
      </c>
      <c r="C42" s="19">
        <f>D42/0.95</f>
        <v>293.62880886426598</v>
      </c>
      <c r="D42" s="2">
        <f>E42/0.95</f>
        <v>278.94736842105266</v>
      </c>
      <c r="E42" s="2">
        <v>265</v>
      </c>
      <c r="F42" s="2">
        <f>E42*0.95</f>
        <v>251.75</v>
      </c>
      <c r="G42" s="2">
        <f>F42*0.95</f>
        <v>239.16249999999999</v>
      </c>
      <c r="H42" s="2">
        <f>G42*0.95</f>
        <v>227.20437499999997</v>
      </c>
      <c r="I42" s="1"/>
      <c r="J42" s="10"/>
      <c r="K42" s="2">
        <f t="shared" si="0"/>
        <v>0</v>
      </c>
    </row>
    <row r="43" spans="1:11" ht="30" customHeight="1" x14ac:dyDescent="0.3">
      <c r="A43" s="12" t="s">
        <v>37</v>
      </c>
      <c r="B43" s="20" t="s">
        <v>86</v>
      </c>
      <c r="C43" s="19">
        <v>472.209</v>
      </c>
      <c r="D43" s="2">
        <v>446.35200000000003</v>
      </c>
      <c r="E43" s="2">
        <v>401.625</v>
      </c>
      <c r="F43" s="2">
        <v>374.85</v>
      </c>
      <c r="G43" s="2">
        <v>348.07499999999999</v>
      </c>
      <c r="H43" s="2">
        <v>334.6875</v>
      </c>
      <c r="I43" s="1"/>
      <c r="J43" s="10"/>
      <c r="K43" s="2">
        <f t="shared" si="0"/>
        <v>0</v>
      </c>
    </row>
    <row r="44" spans="1:11" ht="30" customHeight="1" x14ac:dyDescent="0.3">
      <c r="A44" s="12" t="s">
        <v>38</v>
      </c>
      <c r="B44" s="14">
        <v>10</v>
      </c>
      <c r="C44" s="43" t="s">
        <v>96</v>
      </c>
      <c r="D44" s="44"/>
      <c r="E44" s="44"/>
      <c r="F44" s="44"/>
      <c r="G44" s="44"/>
      <c r="H44" s="45"/>
      <c r="I44" s="1"/>
      <c r="J44" s="10"/>
      <c r="K44" s="2">
        <f t="shared" si="0"/>
        <v>0</v>
      </c>
    </row>
    <row r="45" spans="1:11" ht="30" customHeight="1" x14ac:dyDescent="0.3">
      <c r="A45" s="12" t="s">
        <v>39</v>
      </c>
      <c r="B45" s="6" t="s">
        <v>89</v>
      </c>
      <c r="C45" s="19">
        <v>287.29319999999996</v>
      </c>
      <c r="D45" s="2">
        <v>271.32</v>
      </c>
      <c r="E45" s="2">
        <v>236.47679999999997</v>
      </c>
      <c r="F45" s="2">
        <v>219.5856</v>
      </c>
      <c r="G45" s="2">
        <v>211.14</v>
      </c>
      <c r="H45" s="2">
        <v>202.6944</v>
      </c>
      <c r="I45" s="1"/>
      <c r="J45" s="10"/>
      <c r="K45" s="2">
        <f t="shared" si="0"/>
        <v>0</v>
      </c>
    </row>
    <row r="46" spans="1:11" ht="30" customHeight="1" x14ac:dyDescent="0.3">
      <c r="A46" s="9" t="s">
        <v>40</v>
      </c>
      <c r="B46" s="6" t="s">
        <v>91</v>
      </c>
      <c r="C46" s="19">
        <v>2826.114</v>
      </c>
      <c r="D46" s="2">
        <v>2661.7919999999999</v>
      </c>
      <c r="E46" s="2">
        <v>2478.6</v>
      </c>
      <c r="F46" s="2">
        <v>2313.36</v>
      </c>
      <c r="G46" s="2">
        <v>2148.12</v>
      </c>
      <c r="H46" s="2">
        <v>2065.5</v>
      </c>
      <c r="I46" s="1"/>
      <c r="J46" s="10"/>
      <c r="K46" s="2">
        <f t="shared" si="0"/>
        <v>0</v>
      </c>
    </row>
    <row r="47" spans="1:11" ht="30" customHeight="1" x14ac:dyDescent="0.3">
      <c r="A47" s="12" t="s">
        <v>41</v>
      </c>
      <c r="B47" s="6" t="s">
        <v>85</v>
      </c>
      <c r="C47" s="19">
        <v>413.68649999999997</v>
      </c>
      <c r="D47" s="2">
        <v>391.27200000000005</v>
      </c>
      <c r="E47" s="2">
        <v>349.98750000000001</v>
      </c>
      <c r="F47" s="2">
        <v>326.65499999999997</v>
      </c>
      <c r="G47" s="2">
        <v>303.32249999999999</v>
      </c>
      <c r="H47" s="2">
        <v>291.65625</v>
      </c>
      <c r="I47" s="1"/>
      <c r="J47" s="10"/>
      <c r="K47" s="2">
        <f t="shared" si="0"/>
        <v>0</v>
      </c>
    </row>
    <row r="48" spans="1:11" ht="30" customHeight="1" x14ac:dyDescent="0.3">
      <c r="A48" s="12" t="s">
        <v>42</v>
      </c>
      <c r="B48" s="6">
        <v>25</v>
      </c>
      <c r="C48" s="19">
        <v>848.83380000000011</v>
      </c>
      <c r="D48" s="2">
        <v>800.82240000000002</v>
      </c>
      <c r="E48" s="2">
        <v>733.94099999999992</v>
      </c>
      <c r="F48" s="2">
        <v>685.01159999999993</v>
      </c>
      <c r="G48" s="2">
        <v>636.08220000000006</v>
      </c>
      <c r="H48" s="2">
        <v>611.61749999999995</v>
      </c>
      <c r="I48" s="1"/>
      <c r="J48" s="10"/>
      <c r="K48" s="2">
        <f t="shared" si="0"/>
        <v>0</v>
      </c>
    </row>
    <row r="49" spans="1:11" ht="30" customHeight="1" x14ac:dyDescent="0.3">
      <c r="A49" s="13" t="s">
        <v>43</v>
      </c>
      <c r="B49" s="14">
        <v>25</v>
      </c>
      <c r="C49" s="19">
        <v>418.0215</v>
      </c>
      <c r="D49" s="2">
        <v>395.35200000000003</v>
      </c>
      <c r="E49" s="2">
        <v>353.8125</v>
      </c>
      <c r="F49" s="2">
        <v>330.22500000000002</v>
      </c>
      <c r="G49" s="2">
        <v>306.63749999999999</v>
      </c>
      <c r="H49" s="2">
        <v>294.84375</v>
      </c>
      <c r="I49" s="1"/>
      <c r="J49" s="10"/>
      <c r="K49" s="2">
        <f t="shared" si="0"/>
        <v>0</v>
      </c>
    </row>
    <row r="50" spans="1:11" ht="30" customHeight="1" x14ac:dyDescent="0.3">
      <c r="A50" s="13" t="s">
        <v>44</v>
      </c>
      <c r="B50" s="14" t="s">
        <v>85</v>
      </c>
      <c r="C50" s="19">
        <v>121.074</v>
      </c>
      <c r="D50" s="2">
        <v>115.872</v>
      </c>
      <c r="E50" s="2">
        <v>91.8</v>
      </c>
      <c r="F50" s="2">
        <v>85.68</v>
      </c>
      <c r="G50" s="2">
        <v>79.56</v>
      </c>
      <c r="H50" s="2">
        <v>76.5</v>
      </c>
      <c r="I50" s="1"/>
      <c r="J50" s="10"/>
      <c r="K50" s="2">
        <f t="shared" si="0"/>
        <v>0</v>
      </c>
    </row>
    <row r="51" spans="1:11" ht="30" customHeight="1" x14ac:dyDescent="0.3">
      <c r="A51" s="13" t="s">
        <v>45</v>
      </c>
      <c r="B51" s="14" t="s">
        <v>108</v>
      </c>
      <c r="C51" s="19">
        <v>704.13150000000007</v>
      </c>
      <c r="D51" s="2">
        <v>664.63200000000006</v>
      </c>
      <c r="E51" s="2">
        <v>606.26250000000005</v>
      </c>
      <c r="F51" s="2">
        <v>565.84500000000003</v>
      </c>
      <c r="G51" s="2">
        <v>525.42750000000001</v>
      </c>
      <c r="H51" s="2">
        <v>505.21875</v>
      </c>
      <c r="I51" s="1"/>
      <c r="J51" s="10"/>
      <c r="K51" s="2">
        <f t="shared" si="0"/>
        <v>0</v>
      </c>
    </row>
    <row r="52" spans="1:11" ht="30" customHeight="1" x14ac:dyDescent="0.3">
      <c r="A52" s="13" t="s">
        <v>46</v>
      </c>
      <c r="B52" s="14" t="s">
        <v>84</v>
      </c>
      <c r="C52" s="19">
        <v>151.41899999999998</v>
      </c>
      <c r="D52" s="2">
        <v>144.43199999999999</v>
      </c>
      <c r="E52" s="2">
        <v>118.575</v>
      </c>
      <c r="F52" s="2">
        <v>110.67</v>
      </c>
      <c r="G52" s="2">
        <v>102.765</v>
      </c>
      <c r="H52" s="2">
        <v>98.8125</v>
      </c>
      <c r="I52" s="1"/>
      <c r="J52" s="10"/>
      <c r="K52" s="2">
        <f t="shared" si="0"/>
        <v>0</v>
      </c>
    </row>
    <row r="53" spans="1:11" ht="30" customHeight="1" x14ac:dyDescent="0.3">
      <c r="A53" s="13" t="s">
        <v>47</v>
      </c>
      <c r="B53" s="14" t="s">
        <v>84</v>
      </c>
      <c r="C53" s="19">
        <v>396.34649999999999</v>
      </c>
      <c r="D53" s="2">
        <v>374.952</v>
      </c>
      <c r="E53" s="2">
        <v>334.6875</v>
      </c>
      <c r="F53" s="2">
        <v>312.375</v>
      </c>
      <c r="G53" s="2">
        <v>290.0625</v>
      </c>
      <c r="H53" s="2">
        <v>278.90625</v>
      </c>
      <c r="I53" s="1"/>
      <c r="J53" s="10"/>
      <c r="K53" s="2">
        <f t="shared" si="0"/>
        <v>0</v>
      </c>
    </row>
    <row r="54" spans="1:11" ht="30" customHeight="1" x14ac:dyDescent="0.3">
      <c r="A54" s="13" t="s">
        <v>48</v>
      </c>
      <c r="B54" s="14">
        <v>25</v>
      </c>
      <c r="C54" s="19">
        <v>515.55899999999997</v>
      </c>
      <c r="D54" s="2">
        <v>487.15200000000004</v>
      </c>
      <c r="E54" s="2">
        <v>439.875</v>
      </c>
      <c r="F54" s="2">
        <v>410.55</v>
      </c>
      <c r="G54" s="2">
        <v>381.22500000000002</v>
      </c>
      <c r="H54" s="2">
        <v>366.5625</v>
      </c>
      <c r="I54" s="1"/>
      <c r="J54" s="10"/>
      <c r="K54" s="2">
        <f t="shared" si="0"/>
        <v>0</v>
      </c>
    </row>
    <row r="55" spans="1:11" ht="30" customHeight="1" x14ac:dyDescent="0.3">
      <c r="A55" s="12" t="s">
        <v>49</v>
      </c>
      <c r="B55" s="6">
        <v>25</v>
      </c>
      <c r="C55" s="19">
        <v>773.92499999999995</v>
      </c>
      <c r="D55" s="2">
        <v>730.31999999999994</v>
      </c>
      <c r="E55" s="2">
        <v>667.84499999999991</v>
      </c>
      <c r="F55" s="2">
        <v>623.32199999999989</v>
      </c>
      <c r="G55" s="2">
        <v>578.79899999999998</v>
      </c>
      <c r="H55" s="2">
        <v>556.53749999999991</v>
      </c>
      <c r="I55" s="1"/>
      <c r="J55" s="10"/>
      <c r="K55" s="2">
        <f t="shared" si="0"/>
        <v>0</v>
      </c>
    </row>
    <row r="56" spans="1:11" ht="30" customHeight="1" x14ac:dyDescent="0.3">
      <c r="A56" s="31" t="s">
        <v>12</v>
      </c>
      <c r="B56" s="32"/>
      <c r="C56" s="32"/>
      <c r="D56" s="32"/>
      <c r="E56" s="32"/>
      <c r="F56" s="32"/>
      <c r="G56" s="32"/>
      <c r="H56" s="33"/>
      <c r="I56" s="1"/>
      <c r="J56" s="11"/>
      <c r="K56" s="11"/>
    </row>
    <row r="57" spans="1:11" ht="30" customHeight="1" x14ac:dyDescent="0.3">
      <c r="A57" s="13" t="s">
        <v>13</v>
      </c>
      <c r="B57" s="14" t="s">
        <v>90</v>
      </c>
      <c r="C57" s="19">
        <v>12588.534000000001</v>
      </c>
      <c r="D57" s="2">
        <v>12155.952000000001</v>
      </c>
      <c r="E57" s="2">
        <v>11704.5</v>
      </c>
      <c r="F57" s="2">
        <v>11271</v>
      </c>
      <c r="G57" s="2">
        <v>10837.5</v>
      </c>
      <c r="H57" s="2">
        <v>10404</v>
      </c>
      <c r="I57" s="1"/>
      <c r="J57" s="10"/>
      <c r="K57" s="2">
        <f t="shared" si="0"/>
        <v>0</v>
      </c>
    </row>
    <row r="58" spans="1:11" ht="30" customHeight="1" x14ac:dyDescent="0.3">
      <c r="A58" s="13" t="s">
        <v>14</v>
      </c>
      <c r="B58" s="14">
        <v>25</v>
      </c>
      <c r="C58" s="19">
        <v>1839.3099000000002</v>
      </c>
      <c r="D58" s="2">
        <v>1741.7265</v>
      </c>
      <c r="E58" s="2">
        <v>1625.2731000000001</v>
      </c>
      <c r="F58" s="2">
        <v>1526.7717</v>
      </c>
      <c r="G58" s="2">
        <v>1428.2703000000001</v>
      </c>
      <c r="H58" s="2">
        <v>1329.7689000000003</v>
      </c>
      <c r="I58" s="1"/>
      <c r="J58" s="10"/>
      <c r="K58" s="2">
        <f t="shared" si="0"/>
        <v>0</v>
      </c>
    </row>
    <row r="59" spans="1:11" ht="30" customHeight="1" x14ac:dyDescent="0.3">
      <c r="A59" s="13" t="s">
        <v>15</v>
      </c>
      <c r="B59" s="14">
        <v>25</v>
      </c>
      <c r="C59" s="19">
        <v>4224.5339999999997</v>
      </c>
      <c r="D59" s="2">
        <v>3970.4519999999998</v>
      </c>
      <c r="E59" s="2">
        <v>3442.5</v>
      </c>
      <c r="F59" s="2">
        <v>3315</v>
      </c>
      <c r="G59" s="2">
        <v>3187.5</v>
      </c>
      <c r="H59" s="2">
        <v>3060</v>
      </c>
      <c r="I59" s="1"/>
      <c r="J59" s="10"/>
      <c r="K59" s="2">
        <f t="shared" si="0"/>
        <v>0</v>
      </c>
    </row>
    <row r="60" spans="1:11" ht="30" customHeight="1" x14ac:dyDescent="0.3">
      <c r="A60" s="13" t="s">
        <v>50</v>
      </c>
      <c r="B60" s="14">
        <v>20</v>
      </c>
      <c r="C60" s="19">
        <v>4233.9587999999994</v>
      </c>
      <c r="D60" s="2">
        <v>4089.4655999999995</v>
      </c>
      <c r="E60" s="2">
        <v>3926.1023999999998</v>
      </c>
      <c r="F60" s="2">
        <v>3780.6911999999993</v>
      </c>
      <c r="G60" s="2">
        <v>3635.28</v>
      </c>
      <c r="H60" s="2">
        <v>3489.8687999999997</v>
      </c>
      <c r="I60" s="1"/>
      <c r="J60" s="10"/>
      <c r="K60" s="2">
        <f t="shared" si="0"/>
        <v>0</v>
      </c>
    </row>
    <row r="61" spans="1:11" ht="30" customHeight="1" x14ac:dyDescent="0.3">
      <c r="A61" s="13" t="s">
        <v>51</v>
      </c>
      <c r="B61" s="14">
        <v>25</v>
      </c>
      <c r="C61" s="43" t="s">
        <v>96</v>
      </c>
      <c r="D61" s="44"/>
      <c r="E61" s="44"/>
      <c r="F61" s="44"/>
      <c r="G61" s="44"/>
      <c r="H61" s="45"/>
      <c r="I61" s="1"/>
      <c r="J61" s="10"/>
      <c r="K61" s="2">
        <f t="shared" si="0"/>
        <v>0</v>
      </c>
    </row>
    <row r="62" spans="1:11" ht="30" customHeight="1" x14ac:dyDescent="0.3">
      <c r="A62" s="13" t="s">
        <v>83</v>
      </c>
      <c r="B62" s="14">
        <v>25</v>
      </c>
      <c r="C62" s="19">
        <v>1734.153</v>
      </c>
      <c r="D62" s="2">
        <v>1675.86</v>
      </c>
      <c r="E62" s="2">
        <v>1598.6969999999999</v>
      </c>
      <c r="F62" s="2">
        <v>1539.4859999999999</v>
      </c>
      <c r="G62" s="2">
        <v>1480.2750000000001</v>
      </c>
      <c r="H62" s="2">
        <v>1421.0640000000001</v>
      </c>
      <c r="I62" s="1"/>
      <c r="J62" s="10"/>
      <c r="K62" s="2">
        <f t="shared" si="0"/>
        <v>0</v>
      </c>
    </row>
    <row r="63" spans="1:11" ht="30" customHeight="1" x14ac:dyDescent="0.3">
      <c r="A63" s="13" t="s">
        <v>52</v>
      </c>
      <c r="B63" s="14">
        <v>25</v>
      </c>
      <c r="C63" s="19">
        <v>1715.3340000000001</v>
      </c>
      <c r="D63" s="2">
        <v>1624.452</v>
      </c>
      <c r="E63" s="2">
        <v>1514.7</v>
      </c>
      <c r="F63" s="2">
        <v>1422.9</v>
      </c>
      <c r="G63" s="2">
        <v>1331.1</v>
      </c>
      <c r="H63" s="2">
        <v>1239.3</v>
      </c>
      <c r="I63" s="1"/>
      <c r="J63" s="10"/>
      <c r="K63" s="2">
        <f t="shared" ref="K63:K86" si="3">IF(J63=1,C63*J63,IF(J63&gt;1000,H63*J63,IF(J63&gt;500,G63*J63,IF(J63&gt;100,F63*J63,IF(J63&lt;21,D63*J63,IF(J63&lt;101,E63*J63))))))</f>
        <v>0</v>
      </c>
    </row>
    <row r="64" spans="1:11" ht="30" customHeight="1" x14ac:dyDescent="0.3">
      <c r="A64" s="13" t="s">
        <v>53</v>
      </c>
      <c r="B64" s="14">
        <v>25</v>
      </c>
      <c r="C64" s="19">
        <v>2568.7527</v>
      </c>
      <c r="D64" s="2">
        <v>2481.6804000000002</v>
      </c>
      <c r="E64" s="2">
        <v>2375.7381</v>
      </c>
      <c r="F64" s="2">
        <v>2287.7478000000006</v>
      </c>
      <c r="G64" s="2">
        <v>2199.7575000000002</v>
      </c>
      <c r="H64" s="2">
        <v>2111.7672000000002</v>
      </c>
      <c r="I64" s="1"/>
      <c r="J64" s="10"/>
      <c r="K64" s="2">
        <f t="shared" si="3"/>
        <v>0</v>
      </c>
    </row>
    <row r="65" spans="1:11" ht="30" customHeight="1" x14ac:dyDescent="0.3">
      <c r="A65" s="31" t="s">
        <v>16</v>
      </c>
      <c r="B65" s="32"/>
      <c r="C65" s="32"/>
      <c r="D65" s="32"/>
      <c r="E65" s="32"/>
      <c r="F65" s="32"/>
      <c r="G65" s="32"/>
      <c r="H65" s="33"/>
      <c r="I65" s="1"/>
      <c r="J65" s="11"/>
      <c r="K65" s="11"/>
    </row>
    <row r="66" spans="1:11" ht="30" customHeight="1" x14ac:dyDescent="0.3">
      <c r="A66" s="13" t="s">
        <v>54</v>
      </c>
      <c r="B66" s="14" t="s">
        <v>112</v>
      </c>
      <c r="C66" s="19">
        <v>558.14400000000001</v>
      </c>
      <c r="D66" s="27">
        <v>544.06799999999998</v>
      </c>
      <c r="E66" s="2">
        <v>499.392</v>
      </c>
      <c r="F66" s="2">
        <v>470.01599999999996</v>
      </c>
      <c r="G66" s="2">
        <v>440.64</v>
      </c>
      <c r="H66" s="2">
        <v>411.26400000000001</v>
      </c>
      <c r="I66" s="1"/>
      <c r="J66" s="10"/>
      <c r="K66" s="2">
        <f>IF(J66=1.49,C66*J66,IF(J66&gt;1000,H66*J66,IF(J66&gt;500,G66*J66,IF(J66&gt;100,F66*J66,IF(J66&lt;20,D66*J66,IF(J66&lt;101,E66*J66))))))</f>
        <v>0</v>
      </c>
    </row>
    <row r="67" spans="1:11" ht="30" customHeight="1" x14ac:dyDescent="0.3">
      <c r="A67" s="13" t="s">
        <v>55</v>
      </c>
      <c r="B67" s="14" t="s">
        <v>112</v>
      </c>
      <c r="C67" s="19">
        <v>451.74779999999998</v>
      </c>
      <c r="D67" s="27">
        <v>443.27160000000003</v>
      </c>
      <c r="E67" s="2">
        <v>404.19540000000001</v>
      </c>
      <c r="F67" s="2">
        <v>380.41919999999999</v>
      </c>
      <c r="G67" s="2">
        <v>356.64299999999997</v>
      </c>
      <c r="H67" s="2">
        <v>332.86680000000001</v>
      </c>
      <c r="I67" s="1"/>
      <c r="J67" s="10"/>
      <c r="K67" s="2">
        <f>IF(J67=1.49,C67*J67,IF(J67&gt;1000,H67*J67,IF(J67&gt;500,G67*J67,IF(J67&gt;100,F67*J67,IF(J67&lt;20,D67*J67,IF(J67&lt;101,E67*J67))))))</f>
        <v>0</v>
      </c>
    </row>
    <row r="68" spans="1:11" ht="30" customHeight="1" x14ac:dyDescent="0.3">
      <c r="A68" s="13" t="s">
        <v>56</v>
      </c>
      <c r="B68" s="16" t="s">
        <v>113</v>
      </c>
      <c r="C68" s="19">
        <v>1705.6439999999998</v>
      </c>
      <c r="D68" s="27">
        <v>1635.6617999999996</v>
      </c>
      <c r="E68" s="2">
        <v>1535.0796</v>
      </c>
      <c r="F68" s="2">
        <v>1449.7973999999999</v>
      </c>
      <c r="G68" s="2">
        <v>1364.5151999999998</v>
      </c>
      <c r="H68" s="2">
        <v>1279.2329999999999</v>
      </c>
      <c r="I68" s="1"/>
      <c r="J68" s="10"/>
      <c r="K68" s="2">
        <f>IF(J68=1.49,C68*J68,IF(J68&gt;1000,H68*J68,IF(J68&gt;500,G68*J68,IF(J68&gt;100,F68*J68,IF(J68&lt;20,D68*J68,IF(J68&lt;101,E68*J68))))))</f>
        <v>0</v>
      </c>
    </row>
    <row r="69" spans="1:11" ht="30" customHeight="1" x14ac:dyDescent="0.3">
      <c r="A69" s="13" t="s">
        <v>57</v>
      </c>
      <c r="B69" s="14" t="s">
        <v>112</v>
      </c>
      <c r="C69" s="19">
        <v>750.00599999999997</v>
      </c>
      <c r="D69" s="27">
        <v>725.83199999999999</v>
      </c>
      <c r="E69" s="2">
        <v>671.05799999999999</v>
      </c>
      <c r="F69" s="2">
        <v>631.58400000000006</v>
      </c>
      <c r="G69" s="2">
        <v>592.11</v>
      </c>
      <c r="H69" s="2">
        <v>552.63599999999997</v>
      </c>
      <c r="I69" s="1"/>
      <c r="J69" s="10"/>
      <c r="K69" s="2">
        <f>IF(J69=1.49,C69*J69,IF(J69&gt;1000,H69*J69,IF(J69&gt;500,G69*J69,IF(J69&gt;100,F69*J69,IF(J69&lt;20,D69*J69,IF(J69&lt;101,E69*J69))))))</f>
        <v>0</v>
      </c>
    </row>
    <row r="70" spans="1:11" ht="30" customHeight="1" x14ac:dyDescent="0.3">
      <c r="A70" s="13" t="s">
        <v>81</v>
      </c>
      <c r="B70" s="14" t="s">
        <v>112</v>
      </c>
      <c r="C70" s="19">
        <v>858.38100000000009</v>
      </c>
      <c r="D70" s="27">
        <v>801.8424</v>
      </c>
      <c r="E70" s="2">
        <v>742.84559999999999</v>
      </c>
      <c r="F70" s="2">
        <v>699.14879999999994</v>
      </c>
      <c r="G70" s="2">
        <v>655.45199999999988</v>
      </c>
      <c r="H70" s="2">
        <v>611.75519999999995</v>
      </c>
      <c r="I70" s="1"/>
      <c r="J70" s="10"/>
      <c r="K70" s="2">
        <f t="shared" ref="K70:K77" si="4">IF(J70=1.49,C70*J70,IF(J70&gt;1000,H70*J70,IF(J70&gt;500,G70*J70,IF(J70&gt;100,F70*J70,IF(J70&lt;21,D70*J70,IF(J70&lt;101,E70*J70))))))</f>
        <v>0</v>
      </c>
    </row>
    <row r="71" spans="1:11" ht="30" customHeight="1" x14ac:dyDescent="0.3">
      <c r="A71" s="13" t="s">
        <v>82</v>
      </c>
      <c r="B71" s="14" t="s">
        <v>112</v>
      </c>
      <c r="C71" s="19">
        <v>831.98339999999985</v>
      </c>
      <c r="D71" s="27">
        <v>803.49480000000005</v>
      </c>
      <c r="E71" s="2">
        <v>744.4061999999999</v>
      </c>
      <c r="F71" s="2">
        <v>700.61759999999992</v>
      </c>
      <c r="G71" s="2">
        <v>656.82899999999995</v>
      </c>
      <c r="H71" s="2">
        <v>613.04039999999998</v>
      </c>
      <c r="I71" s="1"/>
      <c r="J71" s="10"/>
      <c r="K71" s="2">
        <f t="shared" si="4"/>
        <v>0</v>
      </c>
    </row>
    <row r="72" spans="1:11" ht="30" customHeight="1" x14ac:dyDescent="0.3">
      <c r="A72" s="13" t="s">
        <v>58</v>
      </c>
      <c r="B72" s="16" t="s">
        <v>114</v>
      </c>
      <c r="C72" s="19">
        <v>4087.6703999999995</v>
      </c>
      <c r="D72" s="27">
        <v>3975.2307000000001</v>
      </c>
      <c r="E72" s="2">
        <v>3832.1909999999998</v>
      </c>
      <c r="F72" s="2">
        <v>3704.4512999999997</v>
      </c>
      <c r="G72" s="2">
        <v>3576.7116000000001</v>
      </c>
      <c r="H72" s="2">
        <v>3448.9719</v>
      </c>
      <c r="I72" s="1"/>
      <c r="J72" s="10"/>
      <c r="K72" s="2">
        <f t="shared" si="4"/>
        <v>0</v>
      </c>
    </row>
    <row r="73" spans="1:11" ht="30" customHeight="1" x14ac:dyDescent="0.3">
      <c r="A73" s="13" t="s">
        <v>59</v>
      </c>
      <c r="B73" s="14" t="s">
        <v>112</v>
      </c>
      <c r="C73" s="19">
        <v>636.63300000000004</v>
      </c>
      <c r="D73" s="27">
        <v>618.42599999999993</v>
      </c>
      <c r="E73" s="2">
        <v>569.61900000000003</v>
      </c>
      <c r="F73" s="2">
        <v>536.11200000000008</v>
      </c>
      <c r="G73" s="2">
        <v>502.60500000000002</v>
      </c>
      <c r="H73" s="2">
        <v>469.09799999999996</v>
      </c>
      <c r="I73" s="1"/>
      <c r="J73" s="10"/>
      <c r="K73" s="2">
        <f t="shared" si="4"/>
        <v>0</v>
      </c>
    </row>
    <row r="74" spans="1:11" ht="30" customHeight="1" x14ac:dyDescent="0.3">
      <c r="A74" s="13" t="s">
        <v>60</v>
      </c>
      <c r="B74" s="14" t="s">
        <v>112</v>
      </c>
      <c r="C74" s="19">
        <v>402.91019999999997</v>
      </c>
      <c r="D74" s="27">
        <v>397.00440000000003</v>
      </c>
      <c r="E74" s="2">
        <v>360.49860000000001</v>
      </c>
      <c r="F74" s="2">
        <v>339.2928</v>
      </c>
      <c r="G74" s="2">
        <v>318.08700000000005</v>
      </c>
      <c r="H74" s="2">
        <v>296.88119999999998</v>
      </c>
      <c r="I74" s="1"/>
      <c r="J74" s="10"/>
      <c r="K74" s="2">
        <f t="shared" si="4"/>
        <v>0</v>
      </c>
    </row>
    <row r="75" spans="1:11" ht="30" customHeight="1" x14ac:dyDescent="0.3">
      <c r="A75" s="13" t="s">
        <v>61</v>
      </c>
      <c r="B75" s="14" t="s">
        <v>112</v>
      </c>
      <c r="C75" s="19">
        <v>695.93580000000009</v>
      </c>
      <c r="D75" s="27">
        <v>674.60760000000016</v>
      </c>
      <c r="E75" s="2">
        <v>622.67939999999999</v>
      </c>
      <c r="F75" s="2">
        <v>586.05120000000011</v>
      </c>
      <c r="G75" s="2">
        <v>549.42300000000012</v>
      </c>
      <c r="H75" s="2">
        <v>512.79480000000001</v>
      </c>
      <c r="I75" s="1"/>
      <c r="J75" s="10"/>
      <c r="K75" s="2">
        <f t="shared" si="4"/>
        <v>0</v>
      </c>
    </row>
    <row r="76" spans="1:11" ht="30" customHeight="1" x14ac:dyDescent="0.3">
      <c r="A76" s="12" t="s">
        <v>62</v>
      </c>
      <c r="B76" s="14" t="s">
        <v>115</v>
      </c>
      <c r="C76" s="19">
        <v>726.75</v>
      </c>
      <c r="D76" s="27">
        <v>703.8</v>
      </c>
      <c r="E76" s="2">
        <v>650.25</v>
      </c>
      <c r="F76" s="2">
        <v>612</v>
      </c>
      <c r="G76" s="2">
        <v>573.75</v>
      </c>
      <c r="H76" s="2">
        <v>535.5</v>
      </c>
      <c r="I76" s="1"/>
      <c r="J76" s="10"/>
      <c r="K76" s="2">
        <f t="shared" si="4"/>
        <v>0</v>
      </c>
    </row>
    <row r="77" spans="1:11" s="1" customFormat="1" ht="30" customHeight="1" x14ac:dyDescent="0.3">
      <c r="A77" s="12" t="s">
        <v>94</v>
      </c>
      <c r="B77" s="14" t="s">
        <v>112</v>
      </c>
      <c r="C77" s="19">
        <v>465.70139999999992</v>
      </c>
      <c r="D77" s="27">
        <v>456.49079999999998</v>
      </c>
      <c r="E77" s="2">
        <v>416.68020000000001</v>
      </c>
      <c r="F77" s="2">
        <v>392.16959999999995</v>
      </c>
      <c r="G77" s="2">
        <v>367.65899999999999</v>
      </c>
      <c r="H77" s="2">
        <v>343.14839999999998</v>
      </c>
      <c r="J77" s="10"/>
      <c r="K77" s="2">
        <f t="shared" si="4"/>
        <v>0</v>
      </c>
    </row>
    <row r="78" spans="1:11" ht="30" customHeight="1" x14ac:dyDescent="0.3">
      <c r="A78" s="31" t="s">
        <v>98</v>
      </c>
      <c r="B78" s="32"/>
      <c r="C78" s="32"/>
      <c r="D78" s="32"/>
      <c r="E78" s="32"/>
      <c r="F78" s="32"/>
      <c r="G78" s="32"/>
      <c r="H78" s="33"/>
      <c r="I78" s="1"/>
      <c r="J78" s="11"/>
      <c r="K78" s="11"/>
    </row>
    <row r="79" spans="1:11" ht="30" customHeight="1" x14ac:dyDescent="0.3">
      <c r="A79" s="12" t="s">
        <v>63</v>
      </c>
      <c r="B79" s="6">
        <v>10</v>
      </c>
      <c r="C79" s="19">
        <v>597</v>
      </c>
      <c r="D79" s="2">
        <f>C79*0.95</f>
        <v>567.15</v>
      </c>
      <c r="E79" s="2">
        <f>546.5</f>
        <v>546.5</v>
      </c>
      <c r="F79" s="2">
        <f>E79*0.95</f>
        <v>519.17499999999995</v>
      </c>
      <c r="G79" s="2">
        <f>F79*0.95</f>
        <v>493.21624999999995</v>
      </c>
      <c r="H79" s="2">
        <f>G79*0.95</f>
        <v>468.55543749999993</v>
      </c>
      <c r="I79" s="1"/>
      <c r="J79" s="10"/>
      <c r="K79" s="2">
        <f>IF(J79=1,C79*J79,IF(J79&gt;1000,H79*J79,IF(J79&gt;500,G79*J79,IF(J79&gt;100,F79*J79,IF(J79&lt;21,D79*J79,IF(J79&lt;101,E79*J79))))))</f>
        <v>0</v>
      </c>
    </row>
    <row r="80" spans="1:11" ht="30" customHeight="1" x14ac:dyDescent="0.3">
      <c r="A80" s="12" t="s">
        <v>64</v>
      </c>
      <c r="B80" s="6">
        <v>10</v>
      </c>
      <c r="C80" s="19">
        <v>693.6</v>
      </c>
      <c r="D80" s="2">
        <v>652.79999999999995</v>
      </c>
      <c r="E80" s="2">
        <v>612</v>
      </c>
      <c r="F80" s="2">
        <v>571.20000000000005</v>
      </c>
      <c r="G80" s="2">
        <v>530.4</v>
      </c>
      <c r="H80" s="2">
        <v>510</v>
      </c>
      <c r="I80" s="1"/>
      <c r="J80" s="10"/>
      <c r="K80" s="2">
        <f t="shared" si="3"/>
        <v>0</v>
      </c>
    </row>
    <row r="81" spans="1:11" ht="30" customHeight="1" x14ac:dyDescent="0.3">
      <c r="A81" s="12" t="s">
        <v>65</v>
      </c>
      <c r="B81" s="6">
        <v>10</v>
      </c>
      <c r="C81" s="19">
        <v>574.38750000000005</v>
      </c>
      <c r="D81" s="2">
        <v>540.6</v>
      </c>
      <c r="E81" s="2">
        <v>506.8125</v>
      </c>
      <c r="F81" s="2">
        <v>473.02499999999998</v>
      </c>
      <c r="G81" s="2">
        <v>439.23750000000001</v>
      </c>
      <c r="H81" s="2">
        <v>422.34375</v>
      </c>
      <c r="I81" s="1"/>
      <c r="J81" s="10"/>
      <c r="K81" s="2">
        <f t="shared" si="3"/>
        <v>0</v>
      </c>
    </row>
    <row r="82" spans="1:11" ht="30" customHeight="1" x14ac:dyDescent="0.3">
      <c r="A82" s="13" t="s">
        <v>66</v>
      </c>
      <c r="B82" s="14">
        <v>10</v>
      </c>
      <c r="C82" s="19">
        <v>281.77499999999998</v>
      </c>
      <c r="D82" s="15">
        <v>265.2</v>
      </c>
      <c r="E82" s="15">
        <v>248.625</v>
      </c>
      <c r="F82" s="15">
        <v>232.05</v>
      </c>
      <c r="G82" s="15">
        <v>215.47499999999999</v>
      </c>
      <c r="H82" s="15">
        <v>207.1875</v>
      </c>
      <c r="I82" s="1"/>
      <c r="J82" s="10"/>
      <c r="K82" s="2">
        <f t="shared" si="3"/>
        <v>0</v>
      </c>
    </row>
    <row r="83" spans="1:11" ht="30" customHeight="1" x14ac:dyDescent="0.3">
      <c r="A83" s="12" t="s">
        <v>67</v>
      </c>
      <c r="B83" s="6">
        <v>10</v>
      </c>
      <c r="C83" s="19">
        <v>1647.3</v>
      </c>
      <c r="D83" s="2"/>
      <c r="E83" s="2">
        <v>1453.5</v>
      </c>
      <c r="F83" s="2">
        <v>1356.6</v>
      </c>
      <c r="G83" s="2">
        <v>1259.7</v>
      </c>
      <c r="H83" s="2">
        <v>1211.25</v>
      </c>
      <c r="I83" s="1"/>
      <c r="J83" s="10"/>
      <c r="K83" s="2">
        <f t="shared" si="3"/>
        <v>0</v>
      </c>
    </row>
    <row r="84" spans="1:11" ht="30" customHeight="1" x14ac:dyDescent="0.3">
      <c r="A84" s="12" t="s">
        <v>68</v>
      </c>
      <c r="B84" s="6">
        <v>10</v>
      </c>
      <c r="C84" s="19">
        <v>531.03750000000002</v>
      </c>
      <c r="D84" s="2">
        <v>499.8</v>
      </c>
      <c r="E84" s="2">
        <v>468.5625</v>
      </c>
      <c r="F84" s="2">
        <v>437.32499999999999</v>
      </c>
      <c r="G84" s="2">
        <v>406.08749999999998</v>
      </c>
      <c r="H84" s="2">
        <v>390.46875</v>
      </c>
      <c r="I84" s="1"/>
      <c r="J84" s="10"/>
      <c r="K84" s="2">
        <f t="shared" si="3"/>
        <v>0</v>
      </c>
    </row>
    <row r="85" spans="1:11" ht="30" customHeight="1" x14ac:dyDescent="0.3">
      <c r="A85" s="12" t="s">
        <v>69</v>
      </c>
      <c r="B85" s="6">
        <v>10</v>
      </c>
      <c r="C85" s="19">
        <v>589.55999999999995</v>
      </c>
      <c r="D85" s="2">
        <v>554.88</v>
      </c>
      <c r="E85" s="2">
        <v>520.20000000000005</v>
      </c>
      <c r="F85" s="2">
        <v>485.52</v>
      </c>
      <c r="G85" s="2">
        <v>450.84</v>
      </c>
      <c r="H85" s="2">
        <v>433.5</v>
      </c>
      <c r="I85" s="1"/>
      <c r="J85" s="10"/>
      <c r="K85" s="2">
        <f t="shared" si="3"/>
        <v>0</v>
      </c>
    </row>
    <row r="86" spans="1:11" ht="30" customHeight="1" x14ac:dyDescent="0.3">
      <c r="A86" s="12" t="s">
        <v>70</v>
      </c>
      <c r="B86" s="6">
        <v>20</v>
      </c>
      <c r="C86" s="19">
        <v>1872.72</v>
      </c>
      <c r="D86" s="2">
        <v>1762.56</v>
      </c>
      <c r="E86" s="2">
        <v>1542.24</v>
      </c>
      <c r="F86" s="2">
        <v>1487.16</v>
      </c>
      <c r="G86" s="2">
        <v>1432.08</v>
      </c>
      <c r="H86" s="2">
        <v>1377</v>
      </c>
      <c r="I86" s="1"/>
      <c r="J86" s="10"/>
      <c r="K86" s="2">
        <f t="shared" si="3"/>
        <v>0</v>
      </c>
    </row>
    <row r="87" spans="1:11" s="1" customFormat="1" ht="30" customHeight="1" x14ac:dyDescent="0.3">
      <c r="A87" s="12" t="s">
        <v>99</v>
      </c>
      <c r="B87" s="6">
        <v>1</v>
      </c>
      <c r="C87" s="19">
        <v>27540</v>
      </c>
      <c r="D87" s="2">
        <v>26520</v>
      </c>
      <c r="E87" s="2"/>
      <c r="F87" s="2"/>
      <c r="G87" s="2"/>
      <c r="H87" s="2"/>
      <c r="J87" s="10"/>
      <c r="K87" s="2">
        <f t="shared" ref="K87" si="5">IF(J87=1,C87*J87,IF(J87&gt;1000,H87*J87,IF(J87&gt;500,G87*J87,IF(J87&gt;100,F87*J87,IF(J87&lt;21,D87*J87,IF(J87&lt;101,E87*J87))))))</f>
        <v>0</v>
      </c>
    </row>
    <row r="88" spans="1:11" s="1" customFormat="1" ht="30" customHeight="1" x14ac:dyDescent="0.3">
      <c r="A88" s="31" t="s">
        <v>103</v>
      </c>
      <c r="B88" s="32"/>
      <c r="C88" s="32"/>
      <c r="D88" s="32"/>
      <c r="E88" s="32"/>
      <c r="F88" s="32"/>
      <c r="G88" s="32"/>
      <c r="H88" s="33"/>
      <c r="J88" s="11"/>
      <c r="K88" s="11"/>
    </row>
    <row r="89" spans="1:11" s="1" customFormat="1" ht="30" customHeight="1" x14ac:dyDescent="0.3">
      <c r="A89" s="12" t="s">
        <v>104</v>
      </c>
      <c r="B89" s="6">
        <v>25</v>
      </c>
      <c r="C89" s="46" t="s">
        <v>96</v>
      </c>
      <c r="D89" s="47"/>
      <c r="E89" s="2">
        <v>797.63999999999987</v>
      </c>
      <c r="F89" s="2">
        <v>747.78749999999991</v>
      </c>
      <c r="G89" s="2">
        <v>722.86124999999993</v>
      </c>
      <c r="H89" s="52" t="s">
        <v>96</v>
      </c>
      <c r="J89" s="10"/>
      <c r="K89" s="2">
        <f>IF(J89=1,C89*J89,IF(J89&gt;1000,H89*J89,IF(J89&gt;500,G89*J89,IF(J89&gt;100,F89*J89,IF(J89&lt;21,D89*J89,IF(J89&lt;101,E89*J89))))))</f>
        <v>0</v>
      </c>
    </row>
    <row r="90" spans="1:11" s="1" customFormat="1" ht="30" customHeight="1" x14ac:dyDescent="0.3">
      <c r="A90" s="12" t="s">
        <v>105</v>
      </c>
      <c r="B90" s="6">
        <v>25</v>
      </c>
      <c r="C90" s="48"/>
      <c r="D90" s="49"/>
      <c r="E90" s="2">
        <v>2031.2400000000002</v>
      </c>
      <c r="F90" s="2">
        <v>1904.2875000000001</v>
      </c>
      <c r="G90" s="2">
        <v>1840.8112500000002</v>
      </c>
      <c r="H90" s="53"/>
      <c r="J90" s="10"/>
      <c r="K90" s="2">
        <f t="shared" ref="K90:K91" si="6">IF(J90=1,C90*J90,IF(J90&gt;1000,H90*J90,IF(J90&gt;500,G90*J90,IF(J90&gt;100,F90*J90,IF(J90&lt;21,D90*J90,IF(J90&lt;101,E90*J90))))))</f>
        <v>0</v>
      </c>
    </row>
    <row r="91" spans="1:11" s="1" customFormat="1" ht="30" customHeight="1" x14ac:dyDescent="0.3">
      <c r="A91" s="12" t="s">
        <v>106</v>
      </c>
      <c r="B91" s="6">
        <v>25</v>
      </c>
      <c r="C91" s="50"/>
      <c r="D91" s="51"/>
      <c r="E91" s="2">
        <v>3234.78</v>
      </c>
      <c r="F91" s="2">
        <v>3032.6062500000003</v>
      </c>
      <c r="G91" s="2">
        <v>2931.5193750000003</v>
      </c>
      <c r="H91" s="54"/>
      <c r="J91" s="10"/>
      <c r="K91" s="2">
        <f t="shared" si="6"/>
        <v>0</v>
      </c>
    </row>
    <row r="93" spans="1:11" ht="30" customHeight="1" x14ac:dyDescent="0.3">
      <c r="A93" s="28" t="s">
        <v>92</v>
      </c>
      <c r="B93" s="28"/>
    </row>
  </sheetData>
  <sheetProtection password="DFE2" sheet="1" objects="1" scenarios="1" selectLockedCells="1"/>
  <autoFilter ref="A3:H91"/>
  <mergeCells count="18">
    <mergeCell ref="H89:H91"/>
    <mergeCell ref="C61:H61"/>
    <mergeCell ref="C30:H30"/>
    <mergeCell ref="C44:H44"/>
    <mergeCell ref="A93:B93"/>
    <mergeCell ref="A2:H2"/>
    <mergeCell ref="A1:H1"/>
    <mergeCell ref="A7:H7"/>
    <mergeCell ref="A18:H18"/>
    <mergeCell ref="A28:H28"/>
    <mergeCell ref="A40:H40"/>
    <mergeCell ref="A56:H56"/>
    <mergeCell ref="A65:H65"/>
    <mergeCell ref="A78:H78"/>
    <mergeCell ref="E34:H39"/>
    <mergeCell ref="C29:H29"/>
    <mergeCell ref="A88:H88"/>
    <mergeCell ref="C89:D91"/>
  </mergeCells>
  <pageMargins left="0.70866141732283472" right="0.70866141732283472" top="0.74803149606299213" bottom="0.74803149606299213" header="0.31496062992125984" footer="0.31496062992125984"/>
  <pageSetup paperSize="9" scale="45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G16"/>
    </sheetView>
  </sheetViews>
  <sheetFormatPr defaultRowHeight="14.4" x14ac:dyDescent="0.3"/>
  <cols>
    <col min="7" max="7" width="9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kerob</dc:creator>
  <cp:lastModifiedBy>RePack by Diakov</cp:lastModifiedBy>
  <cp:lastPrinted>2020-12-11T07:30:58Z</cp:lastPrinted>
  <dcterms:created xsi:type="dcterms:W3CDTF">2017-05-30T10:20:51Z</dcterms:created>
  <dcterms:modified xsi:type="dcterms:W3CDTF">2021-03-11T13:59:39Z</dcterms:modified>
</cp:coreProperties>
</file>